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DELL\Downloads\websiteappium\"/>
    </mc:Choice>
  </mc:AlternateContent>
  <xr:revisionPtr revIDLastSave="0" documentId="13_ncr:9_{42BB59B8-B3C0-4AD9-BF03-ECDB1A266993}" xr6:coauthVersionLast="47" xr6:coauthVersionMax="47" xr10:uidLastSave="{00000000-0000-0000-0000-000000000000}"/>
  <bookViews>
    <workbookView xWindow="-120" yWindow="-120" windowWidth="29040" windowHeight="15840" activeTab="4" xr2:uid="{C6592AB4-D0D0-4173-A5BC-3BDF8A8D58AB}"/>
  </bookViews>
  <sheets>
    <sheet name="Glossaire" sheetId="5" r:id="rId1"/>
    <sheet name="Exigences" sheetId="1" r:id="rId2"/>
    <sheet name="Tests" sheetId="2" r:id="rId3"/>
    <sheet name="Matrice_Traçabilité" sheetId="3" r:id="rId4"/>
    <sheet name="Dashboard" sheetId="4" r:id="rId5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2" i="4" l="1"/>
  <c r="B8" i="4"/>
  <c r="B9" i="4"/>
  <c r="B12" i="4" s="1"/>
  <c r="B10" i="4"/>
  <c r="B11" i="4"/>
  <c r="F4" i="3"/>
  <c r="F3" i="3"/>
  <c r="F2" i="3"/>
  <c r="E2" i="3"/>
  <c r="E3" i="3"/>
  <c r="E4" i="3"/>
  <c r="G3" i="3" l="1"/>
  <c r="H3" i="3" s="1"/>
  <c r="G4" i="3"/>
  <c r="H4" i="3" s="1"/>
  <c r="G2" i="3"/>
  <c r="H2" i="3" l="1"/>
  <c r="B3" i="4"/>
  <c r="B6" i="4" s="1"/>
  <c r="B5" i="4"/>
  <c r="B4" i="4"/>
</calcChain>
</file>

<file path=xl/sharedStrings.xml><?xml version="1.0" encoding="utf-8"?>
<sst xmlns="http://purl.oclc.org/ooxml/spreadsheetml/main" count="324" uniqueCount="197">
  <si>
    <t>ID_REQ</t>
  </si>
  <si>
    <t>Description</t>
  </si>
  <si>
    <t>Priorité</t>
  </si>
  <si>
    <t>Module</t>
  </si>
  <si>
    <t>Complexité</t>
  </si>
  <si>
    <t>Responsable</t>
  </si>
  <si>
    <t>Statut</t>
  </si>
  <si>
    <t>EXG-001</t>
  </si>
  <si>
    <t>Login standard</t>
  </si>
  <si>
    <t>CRITIQUE</t>
  </si>
  <si>
    <t>Authentif.</t>
  </si>
  <si>
    <t>SIMPLE</t>
  </si>
  <si>
    <t>J.Doe</t>
  </si>
  <si>
    <t>VALIDÉ</t>
  </si>
  <si>
    <t>EXG-002</t>
  </si>
  <si>
    <t>Reset password</t>
  </si>
  <si>
    <t>MAJEUR</t>
  </si>
  <si>
    <t>MOYEN</t>
  </si>
  <si>
    <t>M.Smith</t>
  </si>
  <si>
    <t>EN_COURS</t>
  </si>
  <si>
    <t>EXG-003</t>
  </si>
  <si>
    <t>2FA optional</t>
  </si>
  <si>
    <t>MINEUR</t>
  </si>
  <si>
    <t>Sécurité</t>
  </si>
  <si>
    <t>COMPLEXE</t>
  </si>
  <si>
    <t>B.Wilson</t>
  </si>
  <si>
    <t>DRAFT</t>
  </si>
  <si>
    <t>EXG-004</t>
  </si>
  <si>
    <t>Logout automatique</t>
  </si>
  <si>
    <t>EXG-005</t>
  </si>
  <si>
    <t>Gestion profils</t>
  </si>
  <si>
    <t>Utilisateurs</t>
  </si>
  <si>
    <t>A.Garcia</t>
  </si>
  <si>
    <t>EXG-006</t>
  </si>
  <si>
    <t>Recherche avancée</t>
  </si>
  <si>
    <t>Recherche</t>
  </si>
  <si>
    <t>L.Martin</t>
  </si>
  <si>
    <t>EXG-007</t>
  </si>
  <si>
    <t>Export données</t>
  </si>
  <si>
    <t>Reporting</t>
  </si>
  <si>
    <t>C.Dubois</t>
  </si>
  <si>
    <t>EXG-008</t>
  </si>
  <si>
    <t>Notifications push</t>
  </si>
  <si>
    <t>Communication</t>
  </si>
  <si>
    <t>M.Blanc</t>
  </si>
  <si>
    <t>EXG-009</t>
  </si>
  <si>
    <t>Sauvegarde auto</t>
  </si>
  <si>
    <t>Système</t>
  </si>
  <si>
    <t>T.Rousseau</t>
  </si>
  <si>
    <t>EXG-010</t>
  </si>
  <si>
    <t>Interface mobile</t>
  </si>
  <si>
    <t>IHM</t>
  </si>
  <si>
    <t>P.Moreau</t>
  </si>
  <si>
    <t>ID_TEST</t>
  </si>
  <si>
    <t>Type</t>
  </si>
  <si>
    <t>Exig_liées</t>
  </si>
  <si>
    <t>Résultat</t>
  </si>
  <si>
    <t>Testeur</t>
  </si>
  <si>
    <t>TC-001</t>
  </si>
  <si>
    <t>Test login nominal</t>
  </si>
  <si>
    <t>MANUEL</t>
  </si>
  <si>
    <t>EXÉCUTÉ</t>
  </si>
  <si>
    <t>PASS</t>
  </si>
  <si>
    <t>A.Martin</t>
  </si>
  <si>
    <t>TC-002</t>
  </si>
  <si>
    <t>Test login invalide</t>
  </si>
  <si>
    <t>TC-003</t>
  </si>
  <si>
    <t>Test reset by email</t>
  </si>
  <si>
    <t>AUTO</t>
  </si>
  <si>
    <t>PLANIFIÉ</t>
  </si>
  <si>
    <t>-</t>
  </si>
  <si>
    <t>TC-004</t>
  </si>
  <si>
    <t>Test 2FA activation</t>
  </si>
  <si>
    <t>BLOQUÉ</t>
  </si>
  <si>
    <t>C.Brown</t>
  </si>
  <si>
    <t>TC-005</t>
  </si>
  <si>
    <t>Test logout manuel</t>
  </si>
  <si>
    <t>TC-006</t>
  </si>
  <si>
    <t>Test logout auto</t>
  </si>
  <si>
    <t>R.Durand</t>
  </si>
  <si>
    <t>TC-007</t>
  </si>
  <si>
    <t>Création profil admin</t>
  </si>
  <si>
    <t>FAIL</t>
  </si>
  <si>
    <t>TC-008</t>
  </si>
  <si>
    <t>Modification profil</t>
  </si>
  <si>
    <t>TC-009</t>
  </si>
  <si>
    <t>Recherche par mot-clé</t>
  </si>
  <si>
    <t>TC-010</t>
  </si>
  <si>
    <t>Export CSV</t>
  </si>
  <si>
    <t>TC-011</t>
  </si>
  <si>
    <t>Export PDF</t>
  </si>
  <si>
    <t>TC-012</t>
  </si>
  <si>
    <t>Notif temps réel</t>
  </si>
  <si>
    <t>TC-013</t>
  </si>
  <si>
    <t>Sauvegarde manuelle</t>
  </si>
  <si>
    <t>TC-014</t>
  </si>
  <si>
    <t>Recovery après crash</t>
  </si>
  <si>
    <t>TC-015</t>
  </si>
  <si>
    <t>Interface responsive</t>
  </si>
  <si>
    <t>Tests_liés</t>
  </si>
  <si>
    <t>Nb_Tests</t>
  </si>
  <si>
    <t>Tests_OK</t>
  </si>
  <si>
    <t>Couvert%</t>
  </si>
  <si>
    <t>Statut_Global</t>
  </si>
  <si>
    <t>TC-001,TC-002</t>
  </si>
  <si>
    <t>Métrique</t>
  </si>
  <si>
    <t>Total exigences</t>
  </si>
  <si>
    <t>Exigences 100% couvertes</t>
  </si>
  <si>
    <t>Exigences partielles (≥80%)</t>
  </si>
  <si>
    <t>Exigences non testées</t>
  </si>
  <si>
    <t>Tests total</t>
  </si>
  <si>
    <t>Tests exécutés</t>
  </si>
  <si>
    <t>Tests en succès</t>
  </si>
  <si>
    <t>Tests échoués</t>
  </si>
  <si>
    <t>% Réussite</t>
  </si>
  <si>
    <t>Terme</t>
  </si>
  <si>
    <t>Définition</t>
  </si>
  <si>
    <t>Exemple concret</t>
  </si>
  <si>
    <t>Exigence</t>
  </si>
  <si>
    <t>Besoin ou attente documenté, généralement exprimé de manière implicite ou explicite</t>
  </si>
  <si>
    <t>L'utilisateur doit pouvoir se connecter avec email + mot de passe</t>
  </si>
  <si>
    <t>Cas de test</t>
  </si>
  <si>
    <t>Ensemble de conditions pour vérifier qu'une exigence fonctionne correctement</t>
  </si>
  <si>
    <t>TC-001: Tester login avec identifiants valides</t>
  </si>
  <si>
    <t>Couverture</t>
  </si>
  <si>
    <t>Pourcentage d'exigences testées par rapport au total des exigences</t>
  </si>
  <si>
    <t>75% = 15 exigences testées sur 20 au total</t>
  </si>
  <si>
    <t>Traçabilité</t>
  </si>
  <si>
    <t>Lien entre exigences et tests permettant de vérifier que tout est testé</t>
  </si>
  <si>
    <t>EXG-001 ↔ TC-001, TC-002</t>
  </si>
  <si>
    <t>Priorité maximale - défaillance bloque complètement l'utilisation</t>
  </si>
  <si>
    <t>Login, paiement, sauvegarde données</t>
  </si>
  <si>
    <t>Priorité haute - défaillance gêne significativement l'usage</t>
  </si>
  <si>
    <t>Reset password, export, notifications</t>
  </si>
  <si>
    <t>Priorité basse - défaillance a un impact limité</t>
  </si>
  <si>
    <t>Couleur bouton, libellé, aide contextuelle</t>
  </si>
  <si>
    <t>Test réussi - comportement conforme à l'attendu</t>
  </si>
  <si>
    <t>Login fonctionne avec bons identifiants</t>
  </si>
  <si>
    <t>Test échoué - comportement non conforme</t>
  </si>
  <si>
    <t>Login refuse identifiants valides</t>
  </si>
  <si>
    <t>SKIP</t>
  </si>
  <si>
    <t>Test ignoré volontairement</t>
  </si>
  <si>
    <t>Fonction non développée, environnement HS</t>
  </si>
  <si>
    <t>Test pas encore exécuté</t>
  </si>
  <si>
    <t>Dans le backlog, en attente de ressources</t>
  </si>
  <si>
    <t>Test en cours d'exécution</t>
  </si>
  <si>
    <t>Testeur en train de dérouler le scénario</t>
  </si>
  <si>
    <t>Test terminé (PASS ou FAIL)</t>
  </si>
  <si>
    <t>Résultat connu et documenté</t>
  </si>
  <si>
    <t>Test impossible à exécuter</t>
  </si>
  <si>
    <t>Bug bloquant, environnement HS, data manquantes</t>
  </si>
  <si>
    <t>Exigence approuvée et stable</t>
  </si>
  <si>
    <t>Signée par PO/MOA, prête pour développement</t>
  </si>
  <si>
    <t>Exigence en cours de rédaction/validation</t>
  </si>
  <si>
    <t>Navettes BA ↔ métier en cours</t>
  </si>
  <si>
    <t>Exigence en brouillon</t>
  </si>
  <si>
    <t>Première version, pas encore relue</t>
  </si>
  <si>
    <t>Complexité faible - implémentation directe</t>
  </si>
  <si>
    <t>CRUD basique, validation simple</t>
  </si>
  <si>
    <t>Complexité modérée - logique métier standard</t>
  </si>
  <si>
    <t>Calculs, workflows simples, intégrations légères</t>
  </si>
  <si>
    <t>Complexité élevée - logique métier avancée</t>
  </si>
  <si>
    <t>Algorithmes, intégrations multiples, performance</t>
  </si>
  <si>
    <t>Dashboard</t>
  </si>
  <si>
    <t>Tableau de bord synthétisant les métriques clés</t>
  </si>
  <si>
    <t>% couverture, nb défauts, vélocité équipe</t>
  </si>
  <si>
    <t>Matrice</t>
  </si>
  <si>
    <t>Tableau croisé montrant les relations entre éléments</t>
  </si>
  <si>
    <t>Exigences en lignes, tests en colonnes</t>
  </si>
  <si>
    <t>Identifiants des tests couvrant cette exigence</t>
  </si>
  <si>
    <t>TC-001,TC-002 ou "TC-003" ou vide si pas de test</t>
  </si>
  <si>
    <t>Nombre calculé de tests pour cette exigence</t>
  </si>
  <si>
    <t>2 si "TC-001,TC-002" / 1 si "TC-003" / 0 si vide</t>
  </si>
  <si>
    <t>Nombre de tests PASS pour cette exigence</t>
  </si>
  <si>
    <t>Compté automatiquement depuis l'onglet Tests</t>
  </si>
  <si>
    <t>Indicateur visuel de la couverture</t>
  </si>
  <si>
    <t>✅ COUVERT / 🟡 PARTIEL / 🔴 INSUFFISANT / ❌ NON TESTÉ</t>
  </si>
  <si>
    <t>Personne responsable de l'exécution du test</t>
  </si>
  <si>
    <t>A.Martin, C.Brown, R.Durand...</t>
  </si>
  <si>
    <t>Regroupement fonctionnel d'exigences</t>
  </si>
  <si>
    <t>Authentif., Sécurité, Utilisateurs, IHM...</t>
  </si>
  <si>
    <t>Catégorie d'exécution du test</t>
  </si>
  <si>
    <t>MANUEL (humain) ou AUTO (script)</t>
  </si>
  <si>
    <t>ROI</t>
  </si>
  <si>
    <t>Return On Investment - retour sur investissement</t>
  </si>
  <si>
    <t>Économies générées &gt; coût des tests</t>
  </si>
  <si>
    <t>Régression</t>
  </si>
  <si>
    <t>Tests répétés après modification pour vérifier la non-dégradation</t>
  </si>
  <si>
    <t>Suite de tests automatisés lancés à chaque build</t>
  </si>
  <si>
    <t>Smoke test</t>
  </si>
  <si>
    <t>Tests de base vérifiant que l'application démarre</t>
  </si>
  <si>
    <t>Tests critiques joués en premier</t>
  </si>
  <si>
    <t>Acceptance</t>
  </si>
  <si>
    <t>Tests de validation finale par les utilisateurs métier</t>
  </si>
  <si>
    <t>Recette utilisateur, tests d'acceptation</t>
  </si>
  <si>
    <t xml:space="preserve"> Couverture objectif</t>
  </si>
  <si>
    <t>Couverture global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</si>
</sst>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</cellXfs>
  <cellStyles count="1">
    <cellStyle name="Normal" xfId="0" builtinId="0"/>
  </cellStyles>
  <dxfs count="1"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Couverture des exigences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Dashboard!$A$2:$A$5</c:f>
              <c:strCache>
                <c:ptCount val="4"/>
                <c:pt idx="0">
                  <c:v>Total exigences</c:v>
                </c:pt>
                <c:pt idx="1">
                  <c:v>Exigences 100% couvertes</c:v>
                </c:pt>
                <c:pt idx="2">
                  <c:v>Exigences partielles (≥80%)</c:v>
                </c:pt>
                <c:pt idx="3">
                  <c:v>Exigences non testées</c:v>
                </c:pt>
              </c:strCache>
            </c:strRef>
          </c:cat>
          <c:val>
            <c:numRef>
              <c:f>Dashboard!$B$2:$B$5</c:f>
              <c:numCache>
                <c:formatCode>General</c:formatCode>
                <c:ptCount val="4"/>
                <c:pt idx="0">
                  <c:v>3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FF-4741-8615-9179296C6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Couverture globale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40%"/>
                  <a:lumOff val="60%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161-40C9-9F1B-8C35E7CBF960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161-40C9-9F1B-8C35E7CBF960}"/>
              </c:ext>
            </c:extLst>
          </c:dPt>
          <c:cat>
            <c:strRef>
              <c:f>Dashboard!$A$6:$A$7</c:f>
              <c:strCache>
                <c:ptCount val="2"/>
                <c:pt idx="0">
                  <c:v>Couverture global</c:v>
                </c:pt>
                <c:pt idx="1">
                  <c:v> Couverture objectif</c:v>
                </c:pt>
              </c:strCache>
            </c:strRef>
          </c:cat>
          <c:val>
            <c:numRef>
              <c:f>Dashboard!$B$6:$B$7</c:f>
              <c:numCache>
                <c:formatCode>0.00%</c:formatCode>
                <c:ptCount val="2"/>
                <c:pt idx="0">
                  <c:v>0.33299999999999996</c:v>
                </c:pt>
                <c:pt idx="1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61-40C9-9F1B-8C35E7CBF9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34851903"/>
        <c:axId val="1534852863"/>
      </c:barChart>
      <c:catAx>
        <c:axId val="1534851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4852863"/>
        <c:crosses val="autoZero"/>
        <c:auto val="1"/>
        <c:lblAlgn val="ctr"/>
        <c:lblOffset val="100"/>
        <c:noMultiLvlLbl val="0"/>
      </c:catAx>
      <c:valAx>
        <c:axId val="1534852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348519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Campagne</a:t>
            </a:r>
            <a:r>
              <a:rPr lang="fr-FR" baseline="0%"/>
              <a:t> de test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E57-42C7-BBA3-CCDD5056444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60%"/>
                  <a:lumOff val="40%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E57-42C7-BBA3-CCDD50564441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E57-42C7-BBA3-CCDD50564441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E57-42C7-BBA3-CCDD50564441}"/>
              </c:ext>
            </c:extLst>
          </c:dPt>
          <c:cat>
            <c:strRef>
              <c:f>Dashboard!$A$8:$A$11</c:f>
              <c:strCache>
                <c:ptCount val="4"/>
                <c:pt idx="0">
                  <c:v>Tests total</c:v>
                </c:pt>
                <c:pt idx="1">
                  <c:v>Tests exécutés</c:v>
                </c:pt>
                <c:pt idx="2">
                  <c:v>Tests en succès</c:v>
                </c:pt>
                <c:pt idx="3">
                  <c:v>Tests échoués</c:v>
                </c:pt>
              </c:strCache>
            </c:strRef>
          </c:cat>
          <c:val>
            <c:numRef>
              <c:f>Dashboard!$B$8:$B$11</c:f>
              <c:numCache>
                <c:formatCode>General</c:formatCode>
                <c:ptCount val="4"/>
                <c:pt idx="0">
                  <c:v>15</c:v>
                </c:pt>
                <c:pt idx="1">
                  <c:v>8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57-42C7-BBA3-CCDD50564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26684207"/>
        <c:axId val="1526684687"/>
      </c:barChart>
      <c:catAx>
        <c:axId val="15266842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6684687"/>
        <c:crosses val="autoZero"/>
        <c:auto val="1"/>
        <c:lblAlgn val="ctr"/>
        <c:lblOffset val="100"/>
        <c:noMultiLvlLbl val="0"/>
      </c:catAx>
      <c:valAx>
        <c:axId val="15266846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66842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5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16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chart" Target="../charts/chart3.xml"/><Relationship Id="rId2" Type="http://purl.oclc.org/ooxml/officeDocument/relationships/chart" Target="../charts/chart2.xml"/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22</xdr:row>
      <xdr:rowOff>0</xdr:rowOff>
    </xdr:from>
    <xdr:to>
      <xdr:col>7</xdr:col>
      <xdr:colOff>209550</xdr:colOff>
      <xdr:row>45</xdr:row>
      <xdr:rowOff>42862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4EF72215-71C9-7A9B-091F-FB99CB0AAD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>
    <xdr:from>
      <xdr:col>7</xdr:col>
      <xdr:colOff>238125</xdr:colOff>
      <xdr:row>0</xdr:row>
      <xdr:rowOff>0</xdr:rowOff>
    </xdr:from>
    <xdr:to>
      <xdr:col>15</xdr:col>
      <xdr:colOff>142875</xdr:colOff>
      <xdr:row>22</xdr:row>
      <xdr:rowOff>38100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28328544-7D80-1BB7-87D0-EFABCBE5D7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228600</xdr:colOff>
      <xdr:row>22</xdr:row>
      <xdr:rowOff>28574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5FAAA426-CB5F-A862-FB1E-25F45C63D5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</xdr:wsDr>
</file>

<file path=xl/tables/table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" xr:uid="{58BB62CA-81A5-4DF2-9297-F8654DF8B9C2}" name="Tableau1" displayName="Tableau1" ref="A1:C34" totalsRowShown="0">
  <autoFilter ref="A1:C34" xr:uid="{58BB62CA-81A5-4DF2-9297-F8654DF8B9C2}"/>
  <tableColumns count="3">
    <tableColumn id="1" xr3:uid="{7222F735-5FED-4DD6-BB2F-472D9404EEA8}" name="Terme"/>
    <tableColumn id="2" xr3:uid="{A7BC8F3F-7988-4880-92FB-FF62CE8456A0}" name="Définition"/>
    <tableColumn id="3" xr3:uid="{ADDCD1DF-BBDB-49B3-8D97-A722EBB9D95E}" name="Exemple concret"/>
  </tableColumns>
  <tableStyleInfo name="TableStyleLight9" showFirstColumn="0" showLastColumn="0" showRowStripes="1" showColumnStripes="0"/>
</table>
</file>

<file path=xl/tables/table2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" xr:uid="{F14624E2-C43D-49AD-955E-B568F2374317}" name="Tableau2" displayName="Tableau2" ref="A1:G11" totalsRowShown="0">
  <autoFilter ref="A1:G11" xr:uid="{F14624E2-C43D-49AD-955E-B568F2374317}"/>
  <tableColumns count="7">
    <tableColumn id="1" xr3:uid="{24973111-BE40-4EC6-AD8D-FD63D7C1E4B2}" name="ID_REQ"/>
    <tableColumn id="2" xr3:uid="{80D81119-3C91-40B9-AD7C-158CC052EDBB}" name="Description"/>
    <tableColumn id="3" xr3:uid="{5A23E58D-6D92-4239-87D9-8C6A554CBF6F}" name="Priorité"/>
    <tableColumn id="4" xr3:uid="{B64488CF-EEC9-466B-9A0E-26B912C486F2}" name="Module"/>
    <tableColumn id="5" xr3:uid="{3B0A59CF-D66A-4363-9D3A-B920CEB49065}" name="Complexité"/>
    <tableColumn id="6" xr3:uid="{E048E41B-875E-4092-86CF-22B9E6B61C1B}" name="Responsable"/>
    <tableColumn id="7" xr3:uid="{F6EAE1C9-FE5C-4970-BFE7-C5153D5BB965}" name="Statut"/>
  </tableColumns>
  <tableStyleInfo name="TableStyleLight9" showFirstColumn="0" showLastColumn="0" showRowStripes="1" showColumnStripes="0"/>
</table>
</file>

<file path=xl/tables/table3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3" xr:uid="{12DD05CE-283D-4F4C-9BA0-E4CC28C2B0B1}" name="Tableau3" displayName="Tableau3" ref="A1:G16" totalsRowShown="0">
  <autoFilter ref="A1:G16" xr:uid="{12DD05CE-283D-4F4C-9BA0-E4CC28C2B0B1}"/>
  <tableColumns count="7">
    <tableColumn id="1" xr3:uid="{6F389EE8-342A-4275-BAD8-46CA088C1405}" name="ID_TEST"/>
    <tableColumn id="2" xr3:uid="{C7112C27-6C53-4FA6-875B-68F52129480B}" name="Description"/>
    <tableColumn id="3" xr3:uid="{2853231E-2F2B-4D26-85CC-AB66F5D4210E}" name="Type"/>
    <tableColumn id="4" xr3:uid="{A12BAF53-4281-4AA9-9A5F-17E975B7568E}" name="Exig_liées"/>
    <tableColumn id="5" xr3:uid="{2574BDF2-72A7-4F3F-AE1A-31D3029F94AE}" name="Statut"/>
    <tableColumn id="6" xr3:uid="{F6782E58-1F99-4B9D-9D3C-AD2C096D8430}" name="Résultat"/>
    <tableColumn id="7" xr3:uid="{F48AE5F6-6736-4F26-A4DD-20866323B9DA}" name="Testeur"/>
  </tableColumns>
  <tableStyleInfo name="TableStyleLight9" showFirstColumn="0" showLastColumn="0" showRowStripes="1" showColumnStripes="0"/>
</table>
</file>

<file path=xl/tables/table4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4" xr:uid="{45D92755-EA7E-40BB-90D9-EDBF9BD8D4CA}" name="Tableau4" displayName="Tableau4" ref="A1:H4" totalsRowShown="0">
  <autoFilter ref="A1:H4" xr:uid="{45D92755-EA7E-40BB-90D9-EDBF9BD8D4CA}"/>
  <tableColumns count="8">
    <tableColumn id="1" xr3:uid="{7B9A7D15-9E21-45BD-8710-DA3C06CED889}" name="ID_REQ"/>
    <tableColumn id="2" xr3:uid="{B215FE34-1FA6-49FF-BEA9-33C16A178FE2}" name="Description"/>
    <tableColumn id="3" xr3:uid="{790DF977-480E-4261-801D-B3B3A6566DAD}" name="Priorité"/>
    <tableColumn id="4" xr3:uid="{A425070B-9573-48E1-8D1B-2A721276B8F8}" name="Tests_liés"/>
    <tableColumn id="5" xr3:uid="{9F9EC061-7068-4722-ADB7-CC0E3B533B57}" name="Nb_Tests">
      <calculatedColumnFormula>IF(D2="",0,LEN(D2)-LEN(SUBSTITUTE(D2,",",""))+1)</calculatedColumnFormula>
    </tableColumn>
    <tableColumn id="6" xr3:uid="{CEE753B6-B3EE-4582-881C-E0789E33318C}" name="Tests_OK">
      <calculatedColumnFormula>COUNTIFS(Tests!D:D,A2,Tests!F:F,"PASS")</calculatedColumnFormula>
    </tableColumn>
    <tableColumn id="7" xr3:uid="{F9D8346E-794D-4CFD-B6C9-D46287609B9F}" name="Couvert%">
      <calculatedColumnFormula>IF(E2=0,"0%",ROUND(F2/E2*100,0)&amp;"%")</calculatedColumnFormula>
    </tableColumn>
    <tableColumn id="8" xr3:uid="{C0ACE680-A663-4E2B-9929-E9EF002E1D94}" name="Statut_Global">
      <calculatedColumnFormula>IF(G2="100%","✅ COUVERT",IF(G2="0%","❌ NON TESTÉ",IF(VALUE(LEFT(G2,LEN(G2)-1))&gt;=80,"🟡 PARTIEL","🔴 INSUFFISANT")))</calculatedColumnFormula>
    </tableColumn>
  </tableColumns>
  <tableStyleInfo name="TableStyleLight9" showFirstColumn="0" showLastColumn="0" showRowStripes="1" showColumnStripes="0"/>
</table>
</file>

<file path=xl/tables/table5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5" xr:uid="{B6062E1E-9C08-4BA6-AB0E-9EEB77475257}" name="Tableau5" displayName="Tableau5" ref="A1:B12" totalsRowShown="0">
  <autoFilter ref="A1:B12" xr:uid="{B6062E1E-9C08-4BA6-AB0E-9EEB77475257}"/>
  <tableColumns count="2">
    <tableColumn id="1" xr3:uid="{122FC950-377A-4E8B-BDD4-BBA6F1A0503C}" name="Métrique"/>
    <tableColumn id="2" xr3:uid="{032C332E-70EE-410A-BFE6-AB71F15115AD}" name="Résultat" dataDxfId="0"/>
  </tableColumns>
  <tableStyleInfo name="TableStyleLight13" showFirstColumn="0" showLastColumn="0" showRowStripes="1" showColumnStripes="0"/>
</table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3" Type="http://purl.oclc.org/ooxml/officeDocument/relationships/table" Target="../tables/table5.x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FD681-B9DD-40D9-9CE1-0904A331022C}">
  <dimension ref="A1:C34"/>
  <sheetViews>
    <sheetView workbookViewId="0">
      <selection activeCell="E13" sqref="E13"/>
    </sheetView>
  </sheetViews>
  <sheetFormatPr baseColWidth="10" defaultRowHeight="15" x14ac:dyDescent="0.25"/>
  <cols>
    <col min="1" max="1" width="12.7109375" bestFit="1" customWidth="1"/>
    <col min="2" max="2" width="77.42578125" bestFit="1" customWidth="1"/>
    <col min="3" max="3" width="58.5703125" bestFit="1" customWidth="1"/>
  </cols>
  <sheetData>
    <row r="1" spans="1:3" x14ac:dyDescent="0.25">
      <c r="A1" t="s">
        <v>115</v>
      </c>
      <c r="B1" t="s">
        <v>116</v>
      </c>
      <c r="C1" t="s">
        <v>117</v>
      </c>
    </row>
    <row r="2" spans="1:3" x14ac:dyDescent="0.25">
      <c r="A2" t="s">
        <v>118</v>
      </c>
      <c r="B2" t="s">
        <v>119</v>
      </c>
      <c r="C2" t="s">
        <v>120</v>
      </c>
    </row>
    <row r="3" spans="1:3" x14ac:dyDescent="0.25">
      <c r="A3" t="s">
        <v>121</v>
      </c>
      <c r="B3" t="s">
        <v>122</v>
      </c>
      <c r="C3" t="s">
        <v>123</v>
      </c>
    </row>
    <row r="4" spans="1:3" x14ac:dyDescent="0.25">
      <c r="A4" t="s">
        <v>124</v>
      </c>
      <c r="B4" t="s">
        <v>125</v>
      </c>
      <c r="C4" t="s">
        <v>126</v>
      </c>
    </row>
    <row r="5" spans="1:3" x14ac:dyDescent="0.25">
      <c r="A5" t="s">
        <v>127</v>
      </c>
      <c r="B5" t="s">
        <v>128</v>
      </c>
      <c r="C5" t="s">
        <v>129</v>
      </c>
    </row>
    <row r="6" spans="1:3" x14ac:dyDescent="0.25">
      <c r="A6" t="s">
        <v>9</v>
      </c>
      <c r="B6" t="s">
        <v>130</v>
      </c>
      <c r="C6" t="s">
        <v>131</v>
      </c>
    </row>
    <row r="7" spans="1:3" x14ac:dyDescent="0.25">
      <c r="A7" t="s">
        <v>16</v>
      </c>
      <c r="B7" t="s">
        <v>132</v>
      </c>
      <c r="C7" t="s">
        <v>133</v>
      </c>
    </row>
    <row r="8" spans="1:3" x14ac:dyDescent="0.25">
      <c r="A8" t="s">
        <v>22</v>
      </c>
      <c r="B8" t="s">
        <v>134</v>
      </c>
      <c r="C8" t="s">
        <v>135</v>
      </c>
    </row>
    <row r="9" spans="1:3" x14ac:dyDescent="0.25">
      <c r="A9" t="s">
        <v>62</v>
      </c>
      <c r="B9" t="s">
        <v>136</v>
      </c>
      <c r="C9" t="s">
        <v>137</v>
      </c>
    </row>
    <row r="10" spans="1:3" x14ac:dyDescent="0.25">
      <c r="A10" t="s">
        <v>82</v>
      </c>
      <c r="B10" t="s">
        <v>138</v>
      </c>
      <c r="C10" t="s">
        <v>139</v>
      </c>
    </row>
    <row r="11" spans="1:3" x14ac:dyDescent="0.25">
      <c r="A11" t="s">
        <v>140</v>
      </c>
      <c r="B11" t="s">
        <v>141</v>
      </c>
      <c r="C11" t="s">
        <v>142</v>
      </c>
    </row>
    <row r="12" spans="1:3" x14ac:dyDescent="0.25">
      <c r="A12" t="s">
        <v>69</v>
      </c>
      <c r="B12" t="s">
        <v>143</v>
      </c>
      <c r="C12" t="s">
        <v>144</v>
      </c>
    </row>
    <row r="13" spans="1:3" x14ac:dyDescent="0.25">
      <c r="A13" t="s">
        <v>19</v>
      </c>
      <c r="B13" t="s">
        <v>145</v>
      </c>
      <c r="C13" t="s">
        <v>146</v>
      </c>
    </row>
    <row r="14" spans="1:3" x14ac:dyDescent="0.25">
      <c r="A14" t="s">
        <v>61</v>
      </c>
      <c r="B14" t="s">
        <v>147</v>
      </c>
      <c r="C14" t="s">
        <v>148</v>
      </c>
    </row>
    <row r="15" spans="1:3" x14ac:dyDescent="0.25">
      <c r="A15" t="s">
        <v>73</v>
      </c>
      <c r="B15" t="s">
        <v>149</v>
      </c>
      <c r="C15" t="s">
        <v>150</v>
      </c>
    </row>
    <row r="16" spans="1:3" x14ac:dyDescent="0.25">
      <c r="A16" t="s">
        <v>13</v>
      </c>
      <c r="B16" t="s">
        <v>151</v>
      </c>
      <c r="C16" t="s">
        <v>152</v>
      </c>
    </row>
    <row r="17" spans="1:3" x14ac:dyDescent="0.25">
      <c r="A17" t="s">
        <v>19</v>
      </c>
      <c r="B17" t="s">
        <v>153</v>
      </c>
      <c r="C17" t="s">
        <v>154</v>
      </c>
    </row>
    <row r="18" spans="1:3" x14ac:dyDescent="0.25">
      <c r="A18" t="s">
        <v>26</v>
      </c>
      <c r="B18" t="s">
        <v>155</v>
      </c>
      <c r="C18" t="s">
        <v>156</v>
      </c>
    </row>
    <row r="19" spans="1:3" x14ac:dyDescent="0.25">
      <c r="A19" t="s">
        <v>11</v>
      </c>
      <c r="B19" t="s">
        <v>157</v>
      </c>
      <c r="C19" t="s">
        <v>158</v>
      </c>
    </row>
    <row r="20" spans="1:3" x14ac:dyDescent="0.25">
      <c r="A20" t="s">
        <v>17</v>
      </c>
      <c r="B20" t="s">
        <v>159</v>
      </c>
      <c r="C20" t="s">
        <v>160</v>
      </c>
    </row>
    <row r="21" spans="1:3" x14ac:dyDescent="0.25">
      <c r="A21" t="s">
        <v>24</v>
      </c>
      <c r="B21" t="s">
        <v>161</v>
      </c>
      <c r="C21" t="s">
        <v>162</v>
      </c>
    </row>
    <row r="22" spans="1:3" x14ac:dyDescent="0.25">
      <c r="A22" t="s">
        <v>163</v>
      </c>
      <c r="B22" t="s">
        <v>164</v>
      </c>
      <c r="C22" t="s">
        <v>165</v>
      </c>
    </row>
    <row r="23" spans="1:3" x14ac:dyDescent="0.25">
      <c r="A23" t="s">
        <v>166</v>
      </c>
      <c r="B23" t="s">
        <v>167</v>
      </c>
      <c r="C23" t="s">
        <v>168</v>
      </c>
    </row>
    <row r="24" spans="1:3" x14ac:dyDescent="0.25">
      <c r="A24" t="s">
        <v>99</v>
      </c>
      <c r="B24" t="s">
        <v>169</v>
      </c>
      <c r="C24" t="s">
        <v>170</v>
      </c>
    </row>
    <row r="25" spans="1:3" x14ac:dyDescent="0.25">
      <c r="A25" t="s">
        <v>100</v>
      </c>
      <c r="B25" t="s">
        <v>171</v>
      </c>
      <c r="C25" t="s">
        <v>172</v>
      </c>
    </row>
    <row r="26" spans="1:3" x14ac:dyDescent="0.25">
      <c r="A26" t="s">
        <v>101</v>
      </c>
      <c r="B26" t="s">
        <v>173</v>
      </c>
      <c r="C26" t="s">
        <v>174</v>
      </c>
    </row>
    <row r="27" spans="1:3" x14ac:dyDescent="0.25">
      <c r="A27" t="s">
        <v>103</v>
      </c>
      <c r="B27" t="s">
        <v>175</v>
      </c>
      <c r="C27" t="s">
        <v>176</v>
      </c>
    </row>
    <row r="28" spans="1:3" x14ac:dyDescent="0.25">
      <c r="A28" t="s">
        <v>57</v>
      </c>
      <c r="B28" t="s">
        <v>177</v>
      </c>
      <c r="C28" t="s">
        <v>178</v>
      </c>
    </row>
    <row r="29" spans="1:3" x14ac:dyDescent="0.25">
      <c r="A29" t="s">
        <v>3</v>
      </c>
      <c r="B29" t="s">
        <v>179</v>
      </c>
      <c r="C29" t="s">
        <v>180</v>
      </c>
    </row>
    <row r="30" spans="1:3" x14ac:dyDescent="0.25">
      <c r="A30" t="s">
        <v>54</v>
      </c>
      <c r="B30" t="s">
        <v>181</v>
      </c>
      <c r="C30" t="s">
        <v>182</v>
      </c>
    </row>
    <row r="31" spans="1:3" x14ac:dyDescent="0.25">
      <c r="A31" t="s">
        <v>183</v>
      </c>
      <c r="B31" t="s">
        <v>184</v>
      </c>
      <c r="C31" t="s">
        <v>185</v>
      </c>
    </row>
    <row r="32" spans="1:3" x14ac:dyDescent="0.25">
      <c r="A32" t="s">
        <v>186</v>
      </c>
      <c r="B32" t="s">
        <v>187</v>
      </c>
      <c r="C32" t="s">
        <v>188</v>
      </c>
    </row>
    <row r="33" spans="1:3" x14ac:dyDescent="0.25">
      <c r="A33" t="s">
        <v>189</v>
      </c>
      <c r="B33" t="s">
        <v>190</v>
      </c>
      <c r="C33" t="s">
        <v>191</v>
      </c>
    </row>
    <row r="34" spans="1:3" x14ac:dyDescent="0.25">
      <c r="A34" t="s">
        <v>192</v>
      </c>
      <c r="B34" t="s">
        <v>193</v>
      </c>
      <c r="C34" t="s">
        <v>194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06E16-7333-4C5B-B7ED-CF07524FFC0A}">
  <dimension ref="A1:G11"/>
  <sheetViews>
    <sheetView workbookViewId="0">
      <selection sqref="A1:G11"/>
    </sheetView>
  </sheetViews>
  <sheetFormatPr baseColWidth="10" defaultRowHeight="15" x14ac:dyDescent="0.25"/>
  <cols>
    <col min="2" max="2" width="13.28515625" customWidth="1"/>
    <col min="5" max="5" width="12.85546875" customWidth="1"/>
    <col min="6" max="6" width="14.5703125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</row>
    <row r="3" spans="1:7" x14ac:dyDescent="0.25">
      <c r="A3" t="s">
        <v>14</v>
      </c>
      <c r="B3" t="s">
        <v>15</v>
      </c>
      <c r="C3" t="s">
        <v>16</v>
      </c>
      <c r="D3" t="s">
        <v>10</v>
      </c>
      <c r="E3" t="s">
        <v>17</v>
      </c>
      <c r="F3" t="s">
        <v>18</v>
      </c>
      <c r="G3" t="s">
        <v>19</v>
      </c>
    </row>
    <row r="4" spans="1:7" x14ac:dyDescent="0.25">
      <c r="A4" t="s">
        <v>20</v>
      </c>
      <c r="B4" t="s">
        <v>21</v>
      </c>
      <c r="C4" t="s">
        <v>22</v>
      </c>
      <c r="D4" t="s">
        <v>23</v>
      </c>
      <c r="E4" t="s">
        <v>24</v>
      </c>
      <c r="F4" t="s">
        <v>25</v>
      </c>
      <c r="G4" t="s">
        <v>26</v>
      </c>
    </row>
    <row r="5" spans="1:7" x14ac:dyDescent="0.25">
      <c r="A5" t="s">
        <v>27</v>
      </c>
      <c r="B5" t="s">
        <v>28</v>
      </c>
      <c r="C5" t="s">
        <v>16</v>
      </c>
      <c r="D5" t="s">
        <v>10</v>
      </c>
      <c r="E5" t="s">
        <v>11</v>
      </c>
      <c r="F5" t="s">
        <v>12</v>
      </c>
      <c r="G5" t="s">
        <v>13</v>
      </c>
    </row>
    <row r="6" spans="1:7" x14ac:dyDescent="0.25">
      <c r="A6" t="s">
        <v>29</v>
      </c>
      <c r="B6" t="s">
        <v>30</v>
      </c>
      <c r="C6" t="s">
        <v>9</v>
      </c>
      <c r="D6" t="s">
        <v>31</v>
      </c>
      <c r="E6" t="s">
        <v>24</v>
      </c>
      <c r="F6" t="s">
        <v>32</v>
      </c>
      <c r="G6" t="s">
        <v>19</v>
      </c>
    </row>
    <row r="7" spans="1:7" x14ac:dyDescent="0.25">
      <c r="A7" t="s">
        <v>33</v>
      </c>
      <c r="B7" t="s">
        <v>34</v>
      </c>
      <c r="C7" t="s">
        <v>22</v>
      </c>
      <c r="D7" t="s">
        <v>35</v>
      </c>
      <c r="E7" t="s">
        <v>17</v>
      </c>
      <c r="F7" t="s">
        <v>36</v>
      </c>
      <c r="G7" t="s">
        <v>26</v>
      </c>
    </row>
    <row r="8" spans="1:7" x14ac:dyDescent="0.25">
      <c r="A8" t="s">
        <v>37</v>
      </c>
      <c r="B8" t="s">
        <v>38</v>
      </c>
      <c r="C8" t="s">
        <v>16</v>
      </c>
      <c r="D8" t="s">
        <v>39</v>
      </c>
      <c r="E8" t="s">
        <v>17</v>
      </c>
      <c r="F8" t="s">
        <v>40</v>
      </c>
      <c r="G8" t="s">
        <v>13</v>
      </c>
    </row>
    <row r="9" spans="1:7" x14ac:dyDescent="0.25">
      <c r="A9" t="s">
        <v>41</v>
      </c>
      <c r="B9" t="s">
        <v>42</v>
      </c>
      <c r="C9" t="s">
        <v>22</v>
      </c>
      <c r="D9" t="s">
        <v>43</v>
      </c>
      <c r="E9" t="s">
        <v>24</v>
      </c>
      <c r="F9" t="s">
        <v>44</v>
      </c>
      <c r="G9" t="s">
        <v>26</v>
      </c>
    </row>
    <row r="10" spans="1:7" x14ac:dyDescent="0.25">
      <c r="A10" t="s">
        <v>45</v>
      </c>
      <c r="B10" t="s">
        <v>46</v>
      </c>
      <c r="C10" t="s">
        <v>9</v>
      </c>
      <c r="D10" t="s">
        <v>47</v>
      </c>
      <c r="E10" t="s">
        <v>11</v>
      </c>
      <c r="F10" t="s">
        <v>48</v>
      </c>
      <c r="G10" t="s">
        <v>19</v>
      </c>
    </row>
    <row r="11" spans="1:7" x14ac:dyDescent="0.25">
      <c r="A11" t="s">
        <v>49</v>
      </c>
      <c r="B11" t="s">
        <v>50</v>
      </c>
      <c r="C11" t="s">
        <v>16</v>
      </c>
      <c r="D11" t="s">
        <v>51</v>
      </c>
      <c r="E11" t="s">
        <v>24</v>
      </c>
      <c r="F11" t="s">
        <v>52</v>
      </c>
      <c r="G11" t="s">
        <v>13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C9E44-8220-40B7-A39A-D7178989DFB6}">
  <dimension ref="A1:G16"/>
  <sheetViews>
    <sheetView workbookViewId="0">
      <selection sqref="A1:G16"/>
    </sheetView>
  </sheetViews>
  <sheetFormatPr baseColWidth="10" defaultRowHeight="15" x14ac:dyDescent="0.25"/>
  <cols>
    <col min="2" max="2" width="13.28515625" customWidth="1"/>
    <col min="4" max="4" width="11.5703125" customWidth="1"/>
  </cols>
  <sheetData>
    <row r="1" spans="1:7" x14ac:dyDescent="0.25">
      <c r="A1" t="s">
        <v>53</v>
      </c>
      <c r="B1" t="s">
        <v>1</v>
      </c>
      <c r="C1" t="s">
        <v>54</v>
      </c>
      <c r="D1" t="s">
        <v>55</v>
      </c>
      <c r="E1" t="s">
        <v>6</v>
      </c>
      <c r="F1" t="s">
        <v>56</v>
      </c>
      <c r="G1" t="s">
        <v>57</v>
      </c>
    </row>
    <row r="2" spans="1:7" x14ac:dyDescent="0.25">
      <c r="A2" t="s">
        <v>58</v>
      </c>
      <c r="B2" t="s">
        <v>59</v>
      </c>
      <c r="C2" t="s">
        <v>60</v>
      </c>
      <c r="D2" t="s">
        <v>7</v>
      </c>
      <c r="E2" t="s">
        <v>61</v>
      </c>
      <c r="F2" t="s">
        <v>62</v>
      </c>
      <c r="G2" t="s">
        <v>63</v>
      </c>
    </row>
    <row r="3" spans="1:7" x14ac:dyDescent="0.25">
      <c r="A3" t="s">
        <v>64</v>
      </c>
      <c r="B3" t="s">
        <v>65</v>
      </c>
      <c r="C3" t="s">
        <v>60</v>
      </c>
      <c r="D3" t="s">
        <v>7</v>
      </c>
      <c r="E3" t="s">
        <v>61</v>
      </c>
      <c r="F3" t="s">
        <v>62</v>
      </c>
      <c r="G3" t="s">
        <v>63</v>
      </c>
    </row>
    <row r="4" spans="1:7" x14ac:dyDescent="0.25">
      <c r="A4" t="s">
        <v>66</v>
      </c>
      <c r="B4" t="s">
        <v>67</v>
      </c>
      <c r="C4" t="s">
        <v>68</v>
      </c>
      <c r="D4" t="s">
        <v>14</v>
      </c>
      <c r="E4" t="s">
        <v>69</v>
      </c>
      <c r="F4" t="s">
        <v>70</v>
      </c>
      <c r="G4" t="s">
        <v>70</v>
      </c>
    </row>
    <row r="5" spans="1:7" x14ac:dyDescent="0.25">
      <c r="A5" t="s">
        <v>71</v>
      </c>
      <c r="B5" t="s">
        <v>72</v>
      </c>
      <c r="C5" t="s">
        <v>60</v>
      </c>
      <c r="D5" t="s">
        <v>20</v>
      </c>
      <c r="E5" t="s">
        <v>73</v>
      </c>
      <c r="F5" t="s">
        <v>70</v>
      </c>
      <c r="G5" t="s">
        <v>74</v>
      </c>
    </row>
    <row r="6" spans="1:7" x14ac:dyDescent="0.25">
      <c r="A6" t="s">
        <v>75</v>
      </c>
      <c r="B6" t="s">
        <v>76</v>
      </c>
      <c r="C6" t="s">
        <v>60</v>
      </c>
      <c r="D6" t="s">
        <v>27</v>
      </c>
      <c r="E6" t="s">
        <v>61</v>
      </c>
      <c r="F6" t="s">
        <v>62</v>
      </c>
      <c r="G6" t="s">
        <v>63</v>
      </c>
    </row>
    <row r="7" spans="1:7" x14ac:dyDescent="0.25">
      <c r="A7" t="s">
        <v>77</v>
      </c>
      <c r="B7" t="s">
        <v>78</v>
      </c>
      <c r="C7" t="s">
        <v>68</v>
      </c>
      <c r="D7" t="s">
        <v>27</v>
      </c>
      <c r="E7" t="s">
        <v>19</v>
      </c>
      <c r="F7" t="s">
        <v>70</v>
      </c>
      <c r="G7" t="s">
        <v>79</v>
      </c>
    </row>
    <row r="8" spans="1:7" x14ac:dyDescent="0.25">
      <c r="A8" t="s">
        <v>80</v>
      </c>
      <c r="B8" t="s">
        <v>81</v>
      </c>
      <c r="C8" t="s">
        <v>60</v>
      </c>
      <c r="D8" t="s">
        <v>29</v>
      </c>
      <c r="E8" t="s">
        <v>61</v>
      </c>
      <c r="F8" t="s">
        <v>82</v>
      </c>
      <c r="G8" t="s">
        <v>74</v>
      </c>
    </row>
    <row r="9" spans="1:7" x14ac:dyDescent="0.25">
      <c r="A9" t="s">
        <v>83</v>
      </c>
      <c r="B9" t="s">
        <v>84</v>
      </c>
      <c r="C9" t="s">
        <v>60</v>
      </c>
      <c r="D9" t="s">
        <v>29</v>
      </c>
      <c r="E9" t="s">
        <v>69</v>
      </c>
      <c r="F9" t="s">
        <v>70</v>
      </c>
      <c r="G9" t="s">
        <v>74</v>
      </c>
    </row>
    <row r="10" spans="1:7" x14ac:dyDescent="0.25">
      <c r="A10" t="s">
        <v>85</v>
      </c>
      <c r="B10" t="s">
        <v>86</v>
      </c>
      <c r="C10" t="s">
        <v>68</v>
      </c>
      <c r="D10" t="s">
        <v>33</v>
      </c>
      <c r="E10" t="s">
        <v>61</v>
      </c>
      <c r="F10" t="s">
        <v>62</v>
      </c>
      <c r="G10" t="s">
        <v>79</v>
      </c>
    </row>
    <row r="11" spans="1:7" x14ac:dyDescent="0.25">
      <c r="A11" t="s">
        <v>87</v>
      </c>
      <c r="B11" t="s">
        <v>88</v>
      </c>
      <c r="C11" t="s">
        <v>60</v>
      </c>
      <c r="D11" t="s">
        <v>37</v>
      </c>
      <c r="E11" t="s">
        <v>61</v>
      </c>
      <c r="F11" t="s">
        <v>62</v>
      </c>
      <c r="G11" t="s">
        <v>63</v>
      </c>
    </row>
    <row r="12" spans="1:7" x14ac:dyDescent="0.25">
      <c r="A12" t="s">
        <v>89</v>
      </c>
      <c r="B12" t="s">
        <v>90</v>
      </c>
      <c r="C12" t="s">
        <v>60</v>
      </c>
      <c r="D12" t="s">
        <v>37</v>
      </c>
      <c r="E12" t="s">
        <v>19</v>
      </c>
      <c r="F12" t="s">
        <v>70</v>
      </c>
      <c r="G12" t="s">
        <v>63</v>
      </c>
    </row>
    <row r="13" spans="1:7" x14ac:dyDescent="0.25">
      <c r="A13" t="s">
        <v>91</v>
      </c>
      <c r="B13" t="s">
        <v>92</v>
      </c>
      <c r="C13" t="s">
        <v>60</v>
      </c>
      <c r="D13" t="s">
        <v>41</v>
      </c>
      <c r="E13" t="s">
        <v>73</v>
      </c>
      <c r="F13" t="s">
        <v>70</v>
      </c>
      <c r="G13" t="s">
        <v>74</v>
      </c>
    </row>
    <row r="14" spans="1:7" x14ac:dyDescent="0.25">
      <c r="A14" t="s">
        <v>93</v>
      </c>
      <c r="B14" t="s">
        <v>94</v>
      </c>
      <c r="C14" t="s">
        <v>68</v>
      </c>
      <c r="D14" t="s">
        <v>45</v>
      </c>
      <c r="E14" t="s">
        <v>61</v>
      </c>
      <c r="F14" t="s">
        <v>62</v>
      </c>
      <c r="G14" t="s">
        <v>79</v>
      </c>
    </row>
    <row r="15" spans="1:7" x14ac:dyDescent="0.25">
      <c r="A15" t="s">
        <v>95</v>
      </c>
      <c r="B15" t="s">
        <v>96</v>
      </c>
      <c r="C15" t="s">
        <v>60</v>
      </c>
      <c r="D15" t="s">
        <v>45</v>
      </c>
      <c r="E15" t="s">
        <v>69</v>
      </c>
      <c r="F15" t="s">
        <v>70</v>
      </c>
      <c r="G15" t="s">
        <v>79</v>
      </c>
    </row>
    <row r="16" spans="1:7" x14ac:dyDescent="0.25">
      <c r="A16" t="s">
        <v>97</v>
      </c>
      <c r="B16" t="s">
        <v>98</v>
      </c>
      <c r="C16" t="s">
        <v>60</v>
      </c>
      <c r="D16" t="s">
        <v>49</v>
      </c>
      <c r="E16" t="s">
        <v>61</v>
      </c>
      <c r="F16" t="s">
        <v>62</v>
      </c>
      <c r="G16" t="s">
        <v>63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FC330-C612-490D-A6C7-FF9A53E66C36}">
  <dimension ref="A1:H4"/>
  <sheetViews>
    <sheetView workbookViewId="0">
      <selection sqref="A1:H4"/>
    </sheetView>
  </sheetViews>
  <sheetFormatPr baseColWidth="10" defaultRowHeight="15" x14ac:dyDescent="0.25"/>
  <cols>
    <col min="2" max="2" width="14.85546875" bestFit="1" customWidth="1"/>
    <col min="3" max="3" width="9.5703125" customWidth="1"/>
    <col min="4" max="4" width="13.28515625" bestFit="1" customWidth="1"/>
    <col min="7" max="7" width="11.28515625" customWidth="1"/>
    <col min="8" max="8" width="14.85546875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99</v>
      </c>
      <c r="E1" t="s">
        <v>100</v>
      </c>
      <c r="F1" t="s">
        <v>101</v>
      </c>
      <c r="G1" t="s">
        <v>102</v>
      </c>
      <c r="H1" t="s">
        <v>103</v>
      </c>
    </row>
    <row r="2" spans="1:8" x14ac:dyDescent="0.25">
      <c r="A2" t="s">
        <v>7</v>
      </c>
      <c r="B2" t="s">
        <v>8</v>
      </c>
      <c r="C2" t="s">
        <v>9</v>
      </c>
      <c r="D2" t="s">
        <v>104</v>
      </c>
      <c r="E2">
        <f>IF(D2="",0,LEN(D2)-LEN(SUBSTITUTE(D2,",",""))+1)</f>
        <v>2</v>
      </c>
      <c r="F2">
        <f>COUNTIFS(Tests!D:D,A2,Tests!F:F,"PASS")</f>
        <v>2</v>
      </c>
      <c r="G2" t="str">
        <f>IF(E2=0,"0%",ROUND(F2/E2*100,0)&amp;"%")</f>
        <v>100%</v>
      </c>
      <c r="H2" t="str">
        <f>IF(G2="100%","✅ COUVERT",IF(G2="0%","❌ NON TESTÉ",IF(VALUE(LEFT(G2,LEN(G2)-1))&gt;=80,"🟡 PARTIEL","🔴 INSUFFISANT")))</f>
        <v>✅ COUVERT</v>
      </c>
    </row>
    <row r="3" spans="1:8" x14ac:dyDescent="0.25">
      <c r="A3" t="s">
        <v>14</v>
      </c>
      <c r="B3" t="s">
        <v>15</v>
      </c>
      <c r="C3" t="s">
        <v>16</v>
      </c>
      <c r="D3" t="s">
        <v>66</v>
      </c>
      <c r="E3">
        <f>IF(D3="",0,LEN(D3)-LEN(SUBSTITUTE(D3,",",""))+1)</f>
        <v>1</v>
      </c>
      <c r="F3">
        <f>COUNTIFS(Tests!D:D,A3,Tests!F:F,"PASS")</f>
        <v>0</v>
      </c>
      <c r="G3" t="str">
        <f>IF(E3=0,"0%",ROUND(F3/E3*100,0)&amp;"%")</f>
        <v>0%</v>
      </c>
      <c r="H3" t="str">
        <f>IF(G3="100%","✅ COUVERT",IF(G3="0%","❌ NON TESTÉ",IF(VALUE(LEFT(G3,LEN(G3)-1))&gt;=80,"🟡 PARTIEL","🔴 INSUFFISANT")))</f>
        <v>❌ NON TESTÉ</v>
      </c>
    </row>
    <row r="4" spans="1:8" x14ac:dyDescent="0.25">
      <c r="A4" t="s">
        <v>20</v>
      </c>
      <c r="B4" t="s">
        <v>21</v>
      </c>
      <c r="C4" t="s">
        <v>22</v>
      </c>
      <c r="D4" t="s">
        <v>71</v>
      </c>
      <c r="E4">
        <f>IF(D4="",0,LEN(D4)-LEN(SUBSTITUTE(D4,",",""))+1)</f>
        <v>1</v>
      </c>
      <c r="F4">
        <f>COUNTIFS(Tests!D:D,A4,Tests!F:F,"PASS")</f>
        <v>0</v>
      </c>
      <c r="G4" t="str">
        <f>IF(E4=0,"0%",ROUND(F4/E4*100,0)&amp;"%")</f>
        <v>0%</v>
      </c>
      <c r="H4" t="str">
        <f>IF(G4="100%","✅ COUVERT",IF(G4="0%","❌ NON TESTÉ",IF(VALUE(LEFT(G4,LEN(G4)-1))&gt;=80,"🟡 PARTIEL","🔴 INSUFFISANT")))</f>
        <v>❌ NON TESTÉ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E7FEA-AEF5-4DAA-98CA-3F16F9AB5115}">
  <dimension ref="A1:B12"/>
  <sheetViews>
    <sheetView showGridLines="0" tabSelected="1" zoomScale="77" workbookViewId="0">
      <selection activeCell="I27" sqref="I27"/>
    </sheetView>
  </sheetViews>
  <sheetFormatPr baseColWidth="10" defaultRowHeight="15" x14ac:dyDescent="0.25"/>
  <cols>
    <col min="1" max="1" width="25" bestFit="1" customWidth="1"/>
    <col min="3" max="3" width="8.140625" bestFit="1" customWidth="1"/>
  </cols>
  <sheetData>
    <row r="1" spans="1:2" x14ac:dyDescent="0.25">
      <c r="A1" t="s">
        <v>105</v>
      </c>
      <c r="B1" t="s">
        <v>56</v>
      </c>
    </row>
    <row r="2" spans="1:2" x14ac:dyDescent="0.25">
      <c r="A2" t="s">
        <v>106</v>
      </c>
      <c r="B2" s="1">
        <f>COUNTA(Matrice_Traçabilité!A:A)-1</f>
        <v>3</v>
      </c>
    </row>
    <row r="3" spans="1:2" x14ac:dyDescent="0.25">
      <c r="A3" t="s">
        <v>107</v>
      </c>
      <c r="B3" s="1">
        <f>COUNTIF(Matrice_Traçabilité!G:G,"100%")</f>
        <v>1</v>
      </c>
    </row>
    <row r="4" spans="1:2" x14ac:dyDescent="0.25">
      <c r="A4" t="s">
        <v>108</v>
      </c>
      <c r="B4" s="1">
        <f>COUNTIFS(Matrice_Traçabilité!G:G,"&gt;=80%",Matrice_Traçabilité!G:G,"&lt;100%")</f>
        <v>0</v>
      </c>
    </row>
    <row r="5" spans="1:2" x14ac:dyDescent="0.25">
      <c r="A5" t="s">
        <v>109</v>
      </c>
      <c r="B5" s="1">
        <f>COUNTIF(Matrice_Traçabilité!G:G,"0%")</f>
        <v>2</v>
      </c>
    </row>
    <row r="6" spans="1:2" x14ac:dyDescent="0.25">
      <c r="A6" t="s">
        <v>196</v>
      </c>
      <c r="B6" s="2">
        <f>ROUND(B3/B2*100,1)/100</f>
        <v>0.33299999999999996</v>
      </c>
    </row>
    <row r="7" spans="1:2" x14ac:dyDescent="0.25">
      <c r="A7" t="s">
        <v>195</v>
      </c>
      <c r="B7" s="2">
        <v>0.7</v>
      </c>
    </row>
    <row r="8" spans="1:2" x14ac:dyDescent="0.25">
      <c r="A8" t="s">
        <v>110</v>
      </c>
      <c r="B8" s="1">
        <f>COUNTA(Tests!A:A)-1</f>
        <v>15</v>
      </c>
    </row>
    <row r="9" spans="1:2" x14ac:dyDescent="0.25">
      <c r="A9" t="s">
        <v>111</v>
      </c>
      <c r="B9" s="1">
        <f>COUNTIF(Tests!E:E,"EXÉCUTÉ")</f>
        <v>8</v>
      </c>
    </row>
    <row r="10" spans="1:2" x14ac:dyDescent="0.25">
      <c r="A10" t="s">
        <v>112</v>
      </c>
      <c r="B10" s="1">
        <f>COUNTIF(Tests!F:F,"PASS")</f>
        <v>7</v>
      </c>
    </row>
    <row r="11" spans="1:2" x14ac:dyDescent="0.25">
      <c r="A11" t="s">
        <v>113</v>
      </c>
      <c r="B11" s="1">
        <f>COUNTIF(Tests!F:F,"FAIL")</f>
        <v>1</v>
      </c>
    </row>
    <row r="12" spans="1:2" x14ac:dyDescent="0.25">
      <c r="A12" t="s">
        <v>114</v>
      </c>
      <c r="B12" s="2">
        <f>ROUND(B9/B8*100,1)/100</f>
        <v>0.53299999999999992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Glossaire</vt:lpstr>
      <vt:lpstr>Exigences</vt:lpstr>
      <vt:lpstr>Tests</vt:lpstr>
      <vt:lpstr>Matrice_Traçabilité</vt:lpstr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Mer</dc:creator>
  <cp:lastModifiedBy>Julien Mer</cp:lastModifiedBy>
  <dcterms:created xsi:type="dcterms:W3CDTF">2025-09-18T16:34:14Z</dcterms:created>
  <dcterms:modified xsi:type="dcterms:W3CDTF">2025-09-18T17:05:03Z</dcterms:modified>
</cp:coreProperties>
</file>