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websiteappium\"/>
    </mc:Choice>
  </mc:AlternateContent>
  <xr:revisionPtr revIDLastSave="0" documentId="13_ncr:1_{D42C1F8F-14A8-4E6D-86B7-5CD25673E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mmaire" sheetId="5" r:id="rId1"/>
    <sheet name="Plan_revue" sheetId="1" r:id="rId2"/>
    <sheet name="Compte_rendu" sheetId="3" r:id="rId3"/>
    <sheet name="Grille_verification" sheetId="2" r:id="rId4"/>
    <sheet name="Glossaire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G3" i="3"/>
  <c r="G4" i="3"/>
  <c r="B6" i="3"/>
  <c r="B7" i="3"/>
  <c r="B8" i="3"/>
  <c r="B9" i="3"/>
  <c r="B10" i="3"/>
  <c r="B11" i="3"/>
  <c r="G2" i="2"/>
  <c r="B7" i="2" s="1"/>
  <c r="G3" i="2"/>
  <c r="G4" i="2"/>
  <c r="B6" i="2"/>
  <c r="B8" i="1"/>
  <c r="B9" i="1"/>
  <c r="B10" i="1"/>
  <c r="B11" i="1"/>
  <c r="B9" i="2" l="1"/>
  <c r="B8" i="2"/>
</calcChain>
</file>

<file path=xl/sharedStrings.xml><?xml version="1.0" encoding="utf-8"?>
<sst xmlns="http://schemas.openxmlformats.org/spreadsheetml/2006/main" count="272" uniqueCount="204">
  <si>
    <t>ID</t>
  </si>
  <si>
    <t>Élément</t>
  </si>
  <si>
    <t>Responsable</t>
  </si>
  <si>
    <t>Échéance</t>
  </si>
  <si>
    <t>Statut</t>
  </si>
  <si>
    <t>Commentaires</t>
  </si>
  <si>
    <t>PR-01</t>
  </si>
  <si>
    <t>📄 Envoi des documents (48h avant)</t>
  </si>
  <si>
    <t>Analyste</t>
  </si>
  <si>
    <t>✅ Validé</t>
  </si>
  <si>
    <t>OK</t>
  </si>
  <si>
    <t>PR-02</t>
  </si>
  <si>
    <t>📊 Préparation grille de vérification</t>
  </si>
  <si>
    <t>QA Lead</t>
  </si>
  <si>
    <t>PR-03</t>
  </si>
  <si>
    <t>🗂️ Session 1 : walkthrough specs</t>
  </si>
  <si>
    <t>Modérateur</t>
  </si>
  <si>
    <t>📅 Planifié</t>
  </si>
  <si>
    <t>2h max</t>
  </si>
  <si>
    <t>PR-04</t>
  </si>
  <si>
    <t>🖼️ Session 2 : revue maquettes + API</t>
  </si>
  <si>
    <t>1h30</t>
  </si>
  <si>
    <t>PR-05</t>
  </si>
  <si>
    <t>📝 Suivi anomalies + diffusion CR</t>
  </si>
  <si>
    <t>Scribe</t>
  </si>
  <si>
    <t>⏳ À faire</t>
  </si>
  <si>
    <t>24h après session</t>
  </si>
  <si>
    <t>Total actions</t>
  </si>
  <si>
    <t>Actions validées</t>
  </si>
  <si>
    <t>Actions en retard</t>
  </si>
  <si>
    <t>% avancement</t>
  </si>
  <si>
    <t>Exigence critère</t>
  </si>
  <si>
    <t>Clarté</t>
  </si>
  <si>
    <t>Complétude</t>
  </si>
  <si>
    <t>Testabilité</t>
  </si>
  <si>
    <t>Cohérence</t>
  </si>
  <si>
    <t>GV-01</t>
  </si>
  <si>
    <t>🔑 Login utilisateur</t>
  </si>
  <si>
    <t>Oui</t>
  </si>
  <si>
    <t>Non</t>
  </si>
  <si>
    <t>GV-02</t>
  </si>
  <si>
    <t>🔒 Reset mot de passe</t>
  </si>
  <si>
    <t>GV-03</t>
  </si>
  <si>
    <t>💳 Paiement CB</t>
  </si>
  <si>
    <t>Total exigences</t>
  </si>
  <si>
    <t>Exigences validées</t>
  </si>
  <si>
    <t>Exigences à corriger</t>
  </si>
  <si>
    <t>% validées</t>
  </si>
  <si>
    <t>Description anomalie</t>
  </si>
  <si>
    <t>Sévérité</t>
  </si>
  <si>
    <t>Notes calculées</t>
  </si>
  <si>
    <t>R-01</t>
  </si>
  <si>
    <t>Ambiguïté login utilisateur</t>
  </si>
  <si>
    <t>M</t>
  </si>
  <si>
    <t>En cours</t>
  </si>
  <si>
    <t>R-02</t>
  </si>
  <si>
    <t>Cas d’erreur paiement manquant</t>
  </si>
  <si>
    <t>C</t>
  </si>
  <si>
    <t>PO</t>
  </si>
  <si>
    <t>Ouvert</t>
  </si>
  <si>
    <t>R-03</t>
  </si>
  <si>
    <t>Référence écran incorrecte</t>
  </si>
  <si>
    <t>m</t>
  </si>
  <si>
    <t>QA</t>
  </si>
  <si>
    <t>Total anomalies</t>
  </si>
  <si>
    <t>Nb critiques (C)</t>
  </si>
  <si>
    <t>Nb majeures (M)</t>
  </si>
  <si>
    <t>Nb mineures (m)</t>
  </si>
  <si>
    <t>% anomalies corrigées</t>
  </si>
  <si>
    <t>Statut global</t>
  </si>
  <si>
    <t>Catégorie</t>
  </si>
  <si>
    <t>Terme</t>
  </si>
  <si>
    <t>Définition</t>
  </si>
  <si>
    <t>Emoji associé</t>
  </si>
  <si>
    <t>Notes</t>
  </si>
  <si>
    <t>C (Critique)</t>
  </si>
  <si>
    <t>Exigence manquante ou incohérente, impact sécurité/performance</t>
  </si>
  <si>
    <t>⚠️</t>
  </si>
  <si>
    <t>Empêche toute approbation si non corrigée</t>
  </si>
  <si>
    <t>M (Majeure)</t>
  </si>
  <si>
    <t>Règle métier imprécise, cas incomplet</t>
  </si>
  <si>
    <t>🔎</t>
  </si>
  <si>
    <t>Peut être validée conditionnellement</t>
  </si>
  <si>
    <t>m (Mineure)</t>
  </si>
  <si>
    <t>Formulation, référence ou exemple manquant</t>
  </si>
  <si>
    <t>ℹ️</t>
  </si>
  <si>
    <t>Non bloquant</t>
  </si>
  <si>
    <t>Statut anomalie</t>
  </si>
  <si>
    <t>Anomalie signalée, non encore corrigée</t>
  </si>
  <si>
    <t>🚨</t>
  </si>
  <si>
    <t>Par défaut à la création</t>
  </si>
  <si>
    <t>Correction en cours</t>
  </si>
  <si>
    <t>🟡</t>
  </si>
  <si>
    <t>Nécessite suivi</t>
  </si>
  <si>
    <t>Correction apportée et approuvée</t>
  </si>
  <si>
    <t>✅</t>
  </si>
  <si>
    <t>Clôture officielle</t>
  </si>
  <si>
    <t>✔️ Corrigé</t>
  </si>
  <si>
    <t>Correction effectuée et en attente validation QA</t>
  </si>
  <si>
    <t>✔️</t>
  </si>
  <si>
    <t>Intermédiaire</t>
  </si>
  <si>
    <t>⚠️ Bloquant</t>
  </si>
  <si>
    <t>Anomalie critique ouverte</t>
  </si>
  <si>
    <t>Empêche l’approbation</t>
  </si>
  <si>
    <t>🔎 À surveiller</t>
  </si>
  <si>
    <t>Anomalie majeure en attente</t>
  </si>
  <si>
    <t>Peut nécessiter re-revue</t>
  </si>
  <si>
    <t>ℹ️ Mineur OK</t>
  </si>
  <si>
    <t>Anomalie mineure corrigée</t>
  </si>
  <si>
    <t>Acceptée car faible impact</t>
  </si>
  <si>
    <t>🟡 Mineur ouvert</t>
  </si>
  <si>
    <t>Anomalie mineure non corrigée</t>
  </si>
  <si>
    <t>Ne bloque pas la suite</t>
  </si>
  <si>
    <t>Statut action</t>
  </si>
  <si>
    <t>Action non encore réalisée</t>
  </si>
  <si>
    <t>⏳</t>
  </si>
  <si>
    <t>Prévue mais pas commencée</t>
  </si>
  <si>
    <t>Activité prévue à une date donnée</t>
  </si>
  <si>
    <t>📅</t>
  </si>
  <si>
    <t>Exemple : session de revue</t>
  </si>
  <si>
    <t>Action en cours de réalisation</t>
  </si>
  <si>
    <t>🔄</t>
  </si>
  <si>
    <t>Doit être suivie</t>
  </si>
  <si>
    <t>✅ Clôturée</t>
  </si>
  <si>
    <t>Action terminée et validée</t>
  </si>
  <si>
    <t>Fermée dans le suivi</t>
  </si>
  <si>
    <t>⌛ En retard</t>
  </si>
  <si>
    <t>Action dépassée par rapport à l’échéance</t>
  </si>
  <si>
    <t>⌛</t>
  </si>
  <si>
    <t>Doit être priorisée</t>
  </si>
  <si>
    <t>Critère revue</t>
  </si>
  <si>
    <t>Formulation non ambiguë</t>
  </si>
  <si>
    <t>💡</t>
  </si>
  <si>
    <t>Termes métier clairs</t>
  </si>
  <si>
    <t>Tous les cas (nominal + erreurs) couverts</t>
  </si>
  <si>
    <t>📋</t>
  </si>
  <si>
    <t>Exigences sans trous</t>
  </si>
  <si>
    <t>Vérifiable par un test</t>
  </si>
  <si>
    <t>🧪</t>
  </si>
  <si>
    <t>Données et oracle identifiés</t>
  </si>
  <si>
    <t>Alignement interne et externe</t>
  </si>
  <si>
    <t>🔗</t>
  </si>
  <si>
    <t>Pas de contradictions</t>
  </si>
  <si>
    <t>Rôle</t>
  </si>
  <si>
    <t>Anime la session et timeboxe</t>
  </si>
  <si>
    <t>🎤</t>
  </si>
  <si>
    <t>Garant du processus</t>
  </si>
  <si>
    <t>Auteur</t>
  </si>
  <si>
    <t>Présente le livrable</t>
  </si>
  <si>
    <t>✍️</t>
  </si>
  <si>
    <t>Ex : Analyste</t>
  </si>
  <si>
    <t>Réviseur</t>
  </si>
  <si>
    <t>Évalue selon son expertise</t>
  </si>
  <si>
    <t>👀</t>
  </si>
  <si>
    <t>Dev, PO, Archi, PO</t>
  </si>
  <si>
    <t>Prend les notes et formalise CR</t>
  </si>
  <si>
    <t>📝</t>
  </si>
  <si>
    <t>Trace toutes les anomalies</t>
  </si>
  <si>
    <t>👍 Approuvé</t>
  </si>
  <si>
    <t>Revue validée sans réserve</t>
  </si>
  <si>
    <t>👍</t>
  </si>
  <si>
    <t>OK pour passer au développement</t>
  </si>
  <si>
    <t>⚠️ Conditionnel</t>
  </si>
  <si>
    <t>Validée si corrections appliquées</t>
  </si>
  <si>
    <t>⛔ Rejeté</t>
  </si>
  <si>
    <t>Revue invalidée</t>
  </si>
  <si>
    <t>⛔</t>
  </si>
  <si>
    <t>Nouvelle session obligatoire</t>
  </si>
  <si>
    <t>Document type</t>
  </si>
  <si>
    <t>SFG</t>
  </si>
  <si>
    <t>Spécifications Fonctionnelles Générales</t>
  </si>
  <si>
    <t>📄</t>
  </si>
  <si>
    <t>Livrable principal</t>
  </si>
  <si>
    <t>Maquettes</t>
  </si>
  <si>
    <t>Écrans ou wireframes</t>
  </si>
  <si>
    <t>🖼️</t>
  </si>
  <si>
    <t>Validation IHM</t>
  </si>
  <si>
    <t>API.yaml</t>
  </si>
  <si>
    <t>Spécification des endpoints</t>
  </si>
  <si>
    <t>🔌</t>
  </si>
  <si>
    <t>Contrat d’intégration</t>
  </si>
  <si>
    <t>CR</t>
  </si>
  <si>
    <t>Compte-rendu de revue</t>
  </si>
  <si>
    <t>Rédigé par le scribe</t>
  </si>
  <si>
    <t>📌 Objectif</t>
  </si>
  <si>
    <t xml:space="preserve">Il centralise dans un seul fichier les éléments nécessaires à la préparation, à la réalisation et au suivi d’une revue d’exigences.  </t>
  </si>
  <si>
    <t>Il permet d’assurer la traçabilité des anomalies, la qualité des exigences et le pilotage du processus.</t>
  </si>
  <si>
    <t>📂 Structure du fichier</t>
  </si>
  <si>
    <t>1. Plan_revue : organisation de la revue (actions, préparation, sessions, suivi).</t>
  </si>
  <si>
    <t>2. Compte_rendu : suivi des anomalies relevées, avec sévérité, statut et calculs automatiques.</t>
  </si>
  <si>
    <t>3. Grille_verification : validation critère par critère (clarté, complétude, testabilité, cohérence).</t>
  </si>
  <si>
    <t>4. Glossaire : définitions de tous les termes, statuts, rôles et documents utilisés.</t>
  </si>
  <si>
    <t>⚙️ Fonctionnement</t>
  </si>
  <si>
    <t>- Les cellules de saisie (texte, choix Oui/Non, dates, etc.) doivent être remplies par les participants.</t>
  </si>
  <si>
    <t>- Les cellules calculées (totaux, % validés, statut global) s’actualisent automatiquement via formules.</t>
  </si>
  <si>
    <t>- Les statuts et valeurs sont définis dans l’onglet Glossaire pour homogénéiser l’usage.</t>
  </si>
  <si>
    <t>- Des emojis sont intégrés pour rendre la lecture plus visuelle et intuitive.</t>
  </si>
  <si>
    <t>🎯 Bénéfices</t>
  </si>
  <si>
    <t>- Traçabilité : historique des anomalies et décisions.</t>
  </si>
  <si>
    <t>👉 Ce fichier peut être versionné (Git, SharePoint, Confluence) et utilisé comme **artefact officiel** du processus qualité.</t>
  </si>
  <si>
    <t>- Standardisation : même format pour toutes Les revues.</t>
  </si>
  <si>
    <t>- Efficacité : calculs automatiques pour gagner du temps.</t>
  </si>
  <si>
    <t>- Clarté : glossaire intégré pour éviter toute ambiguïté.</t>
  </si>
  <si>
    <t>Ce document est un modèle de revue d’exigences complet.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</si>
</sst>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quotePrefix="1"/>
  </cellXfs>
  <cellStyles count="1"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62A34F-5FDB-443D-8E5A-51343496B359}" name="Tableau3" displayName="Tableau3" ref="A1:F6" totalsRowShown="0">
  <autoFilter ref="A1:F6" xr:uid="{1E62A34F-5FDB-443D-8E5A-51343496B359}"/>
  <tableColumns count="6">
    <tableColumn id="1" xr3:uid="{766F56C3-7368-45DA-B9D0-8F960256CB5C}" name="ID"/>
    <tableColumn id="2" xr3:uid="{CF947F76-B890-4A65-B97C-AC18F33648C8}" name="Élément"/>
    <tableColumn id="3" xr3:uid="{C142D976-ECBA-4FBF-81AC-AAD30B947C50}" name="Responsable"/>
    <tableColumn id="4" xr3:uid="{62E7B256-808E-4990-BCC1-8AD6A5230102}" name="Échéance" dataDxfId="0"/>
    <tableColumn id="5" xr3:uid="{111EF0D7-3C5A-48E8-83BF-E51E3B1462BD}" name="Statut"/>
    <tableColumn id="6" xr3:uid="{EBCF7214-8127-4384-AA9F-28F2E33B680A}" name="Commentaires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14A20C-62F8-489A-BDE6-B1B1468A68F3}" name="Tableau1" displayName="Tableau1" ref="A1:G4" totalsRowShown="0">
  <autoFilter ref="A1:G4" xr:uid="{B414A20C-62F8-489A-BDE6-B1B1468A68F3}"/>
  <tableColumns count="7">
    <tableColumn id="1" xr3:uid="{C4D8E747-D63E-4732-9568-96AC0CB8B880}" name="ID"/>
    <tableColumn id="2" xr3:uid="{C8EE9CBE-97A3-4745-9F14-D89560D1FE77}" name="Description anomalie"/>
    <tableColumn id="3" xr3:uid="{48FB1A3D-1895-4788-908C-B648CBB68D16}" name="Sévérité"/>
    <tableColumn id="4" xr3:uid="{FF86D22A-B0CA-4D48-8519-717FBBA97132}" name="Responsable"/>
    <tableColumn id="5" xr3:uid="{79E3D85A-1058-4993-8235-71CBD5A4F13F}" name="Échéance" dataDxfId="1"/>
    <tableColumn id="6" xr3:uid="{5E060E19-E739-43A3-BC86-3FD5BD4DD34C}" name="Statut"/>
    <tableColumn id="7" xr3:uid="{F4CAE521-1762-4107-8C83-CEB9F5623943}" name="Notes calculées">
      <calculatedColumnFormula>IF(AND(C2="C",F2&lt;&gt;"✅ Validé"),"⚠️ Bloquant",IF(AND(C2="M",F2="✅ Validé"),"✔️ Corrigé",IF(AND(C2="M",F2&lt;&gt;"✅ Validé"),"🔎 À surveiller",IF(AND(C2="m",F2="✅ Validé"),"ℹ️ Mineur OK","🟡 Mineur ouvert"))))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2EA1F-8E8E-486C-80ED-2229CFCFAC86}" name="Tableau2" displayName="Tableau2" ref="A1:G4" totalsRowShown="0">
  <autoFilter ref="A1:G4" xr:uid="{9D02EA1F-8E8E-486C-80ED-2229CFCFAC86}"/>
  <tableColumns count="7">
    <tableColumn id="1" xr3:uid="{C6B18428-CE99-45CA-B78B-BD881BC809FE}" name="ID"/>
    <tableColumn id="2" xr3:uid="{C0617605-3235-4B42-8D92-35C796948500}" name="Exigence critère"/>
    <tableColumn id="3" xr3:uid="{1F7129E5-C29B-4519-909C-1FAEAF07A21A}" name="Clarté"/>
    <tableColumn id="4" xr3:uid="{CB1A8324-9C93-42E2-9488-9129A7787CA7}" name="Complétude"/>
    <tableColumn id="5" xr3:uid="{5BFA56CA-839B-4A72-B5D5-0F78BA1EA460}" name="Testabilité"/>
    <tableColumn id="6" xr3:uid="{FDC80776-A3EE-4D1A-AECD-036F49605C58}" name="Cohérence"/>
    <tableColumn id="7" xr3:uid="{037E568A-E138-44AF-9EAA-57BEDC0E684B}" name="Statut">
      <calculatedColumnFormula>IF(AND(C2="Oui",D2="Oui",E2="Oui",F2="Oui"),"✅ Validée","❌ À corriger")</calculatedColumnFormula>
    </tableColumn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721857-0346-47F7-87DD-4DE1150D9458}" name="Tableau4" displayName="Tableau4" ref="A1:E32" totalsRowShown="0">
  <autoFilter ref="A1:E32" xr:uid="{E9721857-0346-47F7-87DD-4DE1150D9458}"/>
  <tableColumns count="5">
    <tableColumn id="1" xr3:uid="{C99AA0AE-F346-4A3D-8757-1606CC059453}" name="Catégorie"/>
    <tableColumn id="2" xr3:uid="{2752CB01-3BA4-40BF-990F-6EE54C2E1DD9}" name="Terme"/>
    <tableColumn id="3" xr3:uid="{A2ADB02D-4574-45B7-A3E3-BF624825488B}" name="Définition"/>
    <tableColumn id="4" xr3:uid="{4A78AA3E-3819-4F8B-BE3E-8CABBADDE7F5}" name="Emoji associé"/>
    <tableColumn id="5" xr3:uid="{5087C158-93C1-4FFD-8970-802527A2D2DD}" name="Note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32FD-F1E7-4A9E-A06A-6BE5A739088E}">
  <dimension ref="A1:A25"/>
  <sheetViews>
    <sheetView tabSelected="1" workbookViewId="0">
      <selection activeCell="A24" sqref="A24"/>
    </sheetView>
  </sheetViews>
  <sheetFormatPr baseColWidth="10" defaultRowHeight="15" x14ac:dyDescent="0.25"/>
  <cols>
    <col min="1" max="1" width="115.42578125" bestFit="1" customWidth="1"/>
  </cols>
  <sheetData>
    <row r="1" spans="1:1" x14ac:dyDescent="0.25">
      <c r="A1" t="s">
        <v>203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9" spans="1:1" x14ac:dyDescent="0.25">
      <c r="A19" t="s">
        <v>197</v>
      </c>
    </row>
    <row r="20" spans="1:1" x14ac:dyDescent="0.25">
      <c r="A20" s="6" t="s">
        <v>200</v>
      </c>
    </row>
    <row r="21" spans="1:1" x14ac:dyDescent="0.25">
      <c r="A21" t="s">
        <v>198</v>
      </c>
    </row>
    <row r="22" spans="1:1" x14ac:dyDescent="0.25">
      <c r="A22" s="6" t="s">
        <v>201</v>
      </c>
    </row>
    <row r="23" spans="1:1" x14ac:dyDescent="0.25">
      <c r="A23" s="6" t="s">
        <v>202</v>
      </c>
    </row>
    <row r="25" spans="1:1" x14ac:dyDescent="0.25">
      <c r="A25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workbookViewId="0">
      <selection activeCell="F22" sqref="F22"/>
    </sheetView>
  </sheetViews>
  <sheetFormatPr baseColWidth="10" defaultColWidth="9.140625" defaultRowHeight="15" x14ac:dyDescent="0.25"/>
  <cols>
    <col min="1" max="1" width="16.28515625" bestFit="1" customWidth="1"/>
    <col min="2" max="2" width="34.5703125" bestFit="1" customWidth="1"/>
    <col min="3" max="3" width="14.42578125" customWidth="1"/>
    <col min="4" max="4" width="11.42578125" customWidth="1"/>
    <col min="5" max="5" width="11.140625" bestFit="1" customWidth="1"/>
    <col min="6" max="6" width="16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s="1">
        <v>45923</v>
      </c>
      <c r="E2" t="s">
        <v>9</v>
      </c>
      <c r="F2" t="s">
        <v>10</v>
      </c>
    </row>
    <row r="3" spans="1:6" x14ac:dyDescent="0.25">
      <c r="A3" t="s">
        <v>11</v>
      </c>
      <c r="B3" t="s">
        <v>12</v>
      </c>
      <c r="C3" t="s">
        <v>13</v>
      </c>
      <c r="D3" s="1">
        <v>45923</v>
      </c>
      <c r="E3" t="s">
        <v>9</v>
      </c>
      <c r="F3" t="s">
        <v>10</v>
      </c>
    </row>
    <row r="4" spans="1:6" x14ac:dyDescent="0.25">
      <c r="A4" t="s">
        <v>14</v>
      </c>
      <c r="B4" t="s">
        <v>15</v>
      </c>
      <c r="C4" t="s">
        <v>16</v>
      </c>
      <c r="D4" s="1">
        <v>45925</v>
      </c>
      <c r="E4" t="s">
        <v>17</v>
      </c>
      <c r="F4" t="s">
        <v>18</v>
      </c>
    </row>
    <row r="5" spans="1:6" x14ac:dyDescent="0.25">
      <c r="A5" t="s">
        <v>19</v>
      </c>
      <c r="B5" t="s">
        <v>20</v>
      </c>
      <c r="C5" t="s">
        <v>16</v>
      </c>
      <c r="D5" s="1">
        <v>45926</v>
      </c>
      <c r="E5" t="s">
        <v>17</v>
      </c>
      <c r="F5" t="s">
        <v>21</v>
      </c>
    </row>
    <row r="6" spans="1:6" x14ac:dyDescent="0.25">
      <c r="A6" t="s">
        <v>22</v>
      </c>
      <c r="B6" t="s">
        <v>23</v>
      </c>
      <c r="C6" t="s">
        <v>24</v>
      </c>
      <c r="D6" s="1">
        <v>45927</v>
      </c>
      <c r="E6" t="s">
        <v>25</v>
      </c>
      <c r="F6" t="s">
        <v>26</v>
      </c>
    </row>
    <row r="8" spans="1:6" x14ac:dyDescent="0.25">
      <c r="A8" s="2" t="s">
        <v>27</v>
      </c>
      <c r="B8" s="3">
        <f>COUNTA(B2:B6)</f>
        <v>5</v>
      </c>
    </row>
    <row r="9" spans="1:6" x14ac:dyDescent="0.25">
      <c r="A9" s="2" t="s">
        <v>28</v>
      </c>
      <c r="B9" s="3">
        <f>COUNTIF(E2:E6,"✅ Validé")</f>
        <v>2</v>
      </c>
    </row>
    <row r="10" spans="1:6" x14ac:dyDescent="0.25">
      <c r="A10" s="2" t="s">
        <v>29</v>
      </c>
      <c r="B10" s="3">
        <f>COUNTIF(E2:E6,"⏳ À faire")</f>
        <v>1</v>
      </c>
    </row>
    <row r="11" spans="1:6" x14ac:dyDescent="0.25">
      <c r="A11" s="2" t="s">
        <v>30</v>
      </c>
      <c r="B11" s="3">
        <f>IF(COUNTA(E2:E6)=0,0,COUNTIF(E2:E6,"✅ Validé")/COUNTA(E2:E6))</f>
        <v>0.4</v>
      </c>
    </row>
    <row r="12" spans="1:6" x14ac:dyDescent="0.25">
      <c r="B12" s="4"/>
      <c r="C12" s="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7FBB-205A-4FCF-BF15-F177E75B0F56}">
  <dimension ref="A1:G12"/>
  <sheetViews>
    <sheetView workbookViewId="0">
      <selection activeCell="C19" sqref="C19"/>
    </sheetView>
  </sheetViews>
  <sheetFormatPr baseColWidth="10" defaultRowHeight="15" x14ac:dyDescent="0.25"/>
  <cols>
    <col min="1" max="1" width="20.85546875" bestFit="1" customWidth="1"/>
    <col min="2" max="2" width="30.5703125" bestFit="1" customWidth="1"/>
    <col min="3" max="3" width="10.5703125" customWidth="1"/>
    <col min="4" max="4" width="14.42578125" customWidth="1"/>
    <col min="5" max="5" width="11.42578125" customWidth="1"/>
    <col min="6" max="6" width="10.140625" bestFit="1" customWidth="1"/>
    <col min="7" max="7" width="17" customWidth="1"/>
  </cols>
  <sheetData>
    <row r="1" spans="1:7" x14ac:dyDescent="0.25">
      <c r="A1" t="s">
        <v>0</v>
      </c>
      <c r="B1" t="s">
        <v>48</v>
      </c>
      <c r="C1" t="s">
        <v>49</v>
      </c>
      <c r="D1" t="s">
        <v>2</v>
      </c>
      <c r="E1" t="s">
        <v>3</v>
      </c>
      <c r="F1" t="s">
        <v>4</v>
      </c>
      <c r="G1" t="s">
        <v>50</v>
      </c>
    </row>
    <row r="2" spans="1:7" x14ac:dyDescent="0.25">
      <c r="A2" t="s">
        <v>51</v>
      </c>
      <c r="B2" t="s">
        <v>52</v>
      </c>
      <c r="C2" t="s">
        <v>53</v>
      </c>
      <c r="D2" t="s">
        <v>8</v>
      </c>
      <c r="E2" s="1">
        <v>45925</v>
      </c>
      <c r="F2" t="s">
        <v>54</v>
      </c>
      <c r="G2" t="str">
        <f>IF(AND(C2="C",F2&lt;&gt;"✅ Validé"),"⚠️ Bloquant",IF(AND(C2="M",F2="✅ Validé"),"✔️ Corrigé",IF(AND(C2="M",F2&lt;&gt;"✅ Validé"),"🔎 À surveiller",IF(AND(C2="m",F2="✅ Validé"),"ℹ️ Mineur OK","🟡 Mineur ouvert"))))</f>
        <v>🔎 À surveiller</v>
      </c>
    </row>
    <row r="3" spans="1:7" x14ac:dyDescent="0.25">
      <c r="A3" t="s">
        <v>55</v>
      </c>
      <c r="B3" t="s">
        <v>56</v>
      </c>
      <c r="C3" t="s">
        <v>57</v>
      </c>
      <c r="D3" t="s">
        <v>58</v>
      </c>
      <c r="E3" s="1">
        <v>45927</v>
      </c>
      <c r="F3" t="s">
        <v>59</v>
      </c>
      <c r="G3" t="str">
        <f>IF(AND(C3="C",F3&lt;&gt;"✅ Validé"),"⚠️ Bloquant",IF(AND(C3="M",F3="✅ Validé"),"✔️ Corrigé",IF(AND(C3="M",F3&lt;&gt;"✅ Validé"),"🔎 À surveiller",IF(AND(C3="m",F3="✅ Validé"),"ℹ️ Mineur OK","🟡 Mineur ouvert"))))</f>
        <v>⚠️ Bloquant</v>
      </c>
    </row>
    <row r="4" spans="1:7" x14ac:dyDescent="0.25">
      <c r="A4" t="s">
        <v>60</v>
      </c>
      <c r="B4" t="s">
        <v>61</v>
      </c>
      <c r="C4" t="s">
        <v>62</v>
      </c>
      <c r="D4" t="s">
        <v>63</v>
      </c>
      <c r="E4" s="1">
        <v>45928</v>
      </c>
      <c r="F4" t="s">
        <v>9</v>
      </c>
      <c r="G4" t="str">
        <f>IF(AND(C4="C",F4&lt;&gt;"✅ Validé"),"⚠️ Bloquant",IF(AND(C4="M",F4="✅ Validé"),"✔️ Corrigé",IF(AND(C4="M",F4&lt;&gt;"✅ Validé"),"🔎 À surveiller",IF(AND(C4="m",F4="✅ Validé"),"ℹ️ Mineur OK","🟡 Mineur ouvert"))))</f>
        <v>✔️ Corrigé</v>
      </c>
    </row>
    <row r="6" spans="1:7" x14ac:dyDescent="0.25">
      <c r="A6" s="2" t="s">
        <v>64</v>
      </c>
      <c r="B6" s="3">
        <f>COUNTA(B2:B4)</f>
        <v>3</v>
      </c>
    </row>
    <row r="7" spans="1:7" x14ac:dyDescent="0.25">
      <c r="A7" s="2" t="s">
        <v>65</v>
      </c>
      <c r="B7" s="3">
        <f>COUNTIF(C2:C4,"C")</f>
        <v>1</v>
      </c>
    </row>
    <row r="8" spans="1:7" x14ac:dyDescent="0.25">
      <c r="A8" s="2" t="s">
        <v>66</v>
      </c>
      <c r="B8" s="3">
        <f>COUNTIF(C2:C4,"M")</f>
        <v>2</v>
      </c>
    </row>
    <row r="9" spans="1:7" x14ac:dyDescent="0.25">
      <c r="A9" s="2" t="s">
        <v>67</v>
      </c>
      <c r="B9" s="3">
        <f>COUNTIF(C2:C4,"m")</f>
        <v>2</v>
      </c>
    </row>
    <row r="10" spans="1:7" x14ac:dyDescent="0.25">
      <c r="A10" s="2" t="s">
        <v>68</v>
      </c>
      <c r="B10" s="3">
        <f>IF(COUNTA(F2:F4)=0,0,COUNTIF(F2:F4,"✅ Validé")/COUNTA(F2:F4))</f>
        <v>0.33333333333333331</v>
      </c>
    </row>
    <row r="11" spans="1:7" x14ac:dyDescent="0.25">
      <c r="A11" s="2" t="s">
        <v>69</v>
      </c>
      <c r="B11" s="3" t="str">
        <f>IF(COUNTIF(C2:C4,"C")&gt;0,"⛔ Rejeté",IF(COUNTIF(C2:C4,"M")&gt;5,"⚠️ Conditionnel","👍 Approuvé"))</f>
        <v>⛔ Rejeté</v>
      </c>
    </row>
    <row r="12" spans="1:7" x14ac:dyDescent="0.25">
      <c r="B12" s="4"/>
      <c r="C12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1EC2-042C-4363-8EF4-681E7B6EF7E6}">
  <dimension ref="A1:G10"/>
  <sheetViews>
    <sheetView workbookViewId="0">
      <selection activeCell="B6" sqref="B6:B9"/>
    </sheetView>
  </sheetViews>
  <sheetFormatPr baseColWidth="10" defaultRowHeight="15" x14ac:dyDescent="0.25"/>
  <cols>
    <col min="1" max="1" width="18.5703125" bestFit="1" customWidth="1"/>
    <col min="2" max="2" width="21.28515625" bestFit="1" customWidth="1"/>
    <col min="4" max="4" width="14.140625" customWidth="1"/>
    <col min="5" max="5" width="12.5703125" customWidth="1"/>
    <col min="6" max="6" width="12.7109375" customWidth="1"/>
    <col min="7" max="7" width="13" bestFit="1" customWidth="1"/>
  </cols>
  <sheetData>
    <row r="1" spans="1:7" x14ac:dyDescent="0.25">
      <c r="A1" t="s">
        <v>0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  <c r="G1" t="s">
        <v>4</v>
      </c>
    </row>
    <row r="2" spans="1:7" x14ac:dyDescent="0.25">
      <c r="A2" t="s">
        <v>36</v>
      </c>
      <c r="B2" t="s">
        <v>37</v>
      </c>
      <c r="C2" t="s">
        <v>38</v>
      </c>
      <c r="D2" t="s">
        <v>38</v>
      </c>
      <c r="E2" t="s">
        <v>39</v>
      </c>
      <c r="F2" t="s">
        <v>38</v>
      </c>
      <c r="G2" t="str">
        <f>IF(AND(C2="Oui",D2="Oui",E2="Oui",F2="Oui"),"✅ Validée","❌ À corriger")</f>
        <v>❌ À corriger</v>
      </c>
    </row>
    <row r="3" spans="1:7" x14ac:dyDescent="0.25">
      <c r="A3" t="s">
        <v>40</v>
      </c>
      <c r="B3" t="s">
        <v>41</v>
      </c>
      <c r="C3" t="s">
        <v>38</v>
      </c>
      <c r="D3" t="s">
        <v>39</v>
      </c>
      <c r="E3" t="s">
        <v>38</v>
      </c>
      <c r="F3" t="s">
        <v>38</v>
      </c>
      <c r="G3" t="str">
        <f>IF(AND(C3="Oui",D3="Oui",E3="Oui",F3="Oui"),"✅ Validée","❌ À corriger")</f>
        <v>❌ À corriger</v>
      </c>
    </row>
    <row r="4" spans="1:7" x14ac:dyDescent="0.25">
      <c r="A4" t="s">
        <v>42</v>
      </c>
      <c r="B4" t="s">
        <v>43</v>
      </c>
      <c r="C4" t="s">
        <v>39</v>
      </c>
      <c r="D4" t="s">
        <v>38</v>
      </c>
      <c r="E4" t="s">
        <v>39</v>
      </c>
      <c r="F4" t="s">
        <v>39</v>
      </c>
      <c r="G4" t="str">
        <f>IF(AND(C4="Oui",D4="Oui",E4="Oui",F4="Oui"),"✅ Validée","❌ À corriger")</f>
        <v>❌ À corriger</v>
      </c>
    </row>
    <row r="6" spans="1:7" x14ac:dyDescent="0.25">
      <c r="A6" s="2" t="s">
        <v>44</v>
      </c>
      <c r="B6" s="3">
        <f>COUNTA(B2:B4)</f>
        <v>3</v>
      </c>
    </row>
    <row r="7" spans="1:7" x14ac:dyDescent="0.25">
      <c r="A7" s="2" t="s">
        <v>45</v>
      </c>
      <c r="B7" s="3">
        <f>COUNTIF(G2:G4,"✅ Validée")</f>
        <v>0</v>
      </c>
    </row>
    <row r="8" spans="1:7" x14ac:dyDescent="0.25">
      <c r="A8" s="2" t="s">
        <v>46</v>
      </c>
      <c r="B8" s="3">
        <f>COUNTIF(G2:G4,"❌ À corriger")</f>
        <v>3</v>
      </c>
    </row>
    <row r="9" spans="1:7" x14ac:dyDescent="0.25">
      <c r="A9" s="2" t="s">
        <v>47</v>
      </c>
      <c r="B9" s="3">
        <f>IF(COUNTA(G2:G4)=0,0,COUNTIF(G2:G4,"✅ Validée")/COUNTA(G2:G4))</f>
        <v>0</v>
      </c>
    </row>
    <row r="10" spans="1:7" x14ac:dyDescent="0.25">
      <c r="B10" s="4"/>
      <c r="C10" s="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306B-4767-44C1-882F-44EF3161B62C}">
  <dimension ref="A1:E32"/>
  <sheetViews>
    <sheetView workbookViewId="0">
      <selection activeCell="C18" sqref="C18"/>
    </sheetView>
  </sheetViews>
  <sheetFormatPr baseColWidth="10" defaultRowHeight="15" x14ac:dyDescent="0.25"/>
  <cols>
    <col min="1" max="1" width="15" bestFit="1" customWidth="1"/>
    <col min="2" max="2" width="17.28515625" bestFit="1" customWidth="1"/>
    <col min="3" max="3" width="61.5703125" bestFit="1" customWidth="1"/>
    <col min="4" max="4" width="15" customWidth="1"/>
    <col min="5" max="5" width="39.85546875" bestFit="1" customWidth="1"/>
  </cols>
  <sheetData>
    <row r="1" spans="1:5" x14ac:dyDescent="0.25">
      <c r="A1" t="s">
        <v>70</v>
      </c>
      <c r="B1" t="s">
        <v>71</v>
      </c>
      <c r="C1" t="s">
        <v>72</v>
      </c>
      <c r="D1" t="s">
        <v>73</v>
      </c>
      <c r="E1" t="s">
        <v>74</v>
      </c>
    </row>
    <row r="2" spans="1:5" x14ac:dyDescent="0.25">
      <c r="A2" t="s">
        <v>49</v>
      </c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t="s">
        <v>49</v>
      </c>
      <c r="B3" t="s">
        <v>79</v>
      </c>
      <c r="C3" t="s">
        <v>80</v>
      </c>
      <c r="D3" t="s">
        <v>81</v>
      </c>
      <c r="E3" t="s">
        <v>82</v>
      </c>
    </row>
    <row r="4" spans="1:5" x14ac:dyDescent="0.25">
      <c r="A4" t="s">
        <v>49</v>
      </c>
      <c r="B4" t="s">
        <v>83</v>
      </c>
      <c r="C4" t="s">
        <v>84</v>
      </c>
      <c r="D4" t="s">
        <v>85</v>
      </c>
      <c r="E4" t="s">
        <v>86</v>
      </c>
    </row>
    <row r="5" spans="1:5" x14ac:dyDescent="0.25">
      <c r="A5" t="s">
        <v>87</v>
      </c>
      <c r="B5" t="s">
        <v>59</v>
      </c>
      <c r="C5" t="s">
        <v>88</v>
      </c>
      <c r="D5" t="s">
        <v>89</v>
      </c>
      <c r="E5" t="s">
        <v>90</v>
      </c>
    </row>
    <row r="6" spans="1:5" x14ac:dyDescent="0.25">
      <c r="A6" t="s">
        <v>87</v>
      </c>
      <c r="B6" t="s">
        <v>54</v>
      </c>
      <c r="C6" t="s">
        <v>91</v>
      </c>
      <c r="D6" t="s">
        <v>92</v>
      </c>
      <c r="E6" t="s">
        <v>93</v>
      </c>
    </row>
    <row r="7" spans="1:5" x14ac:dyDescent="0.25">
      <c r="A7" t="s">
        <v>87</v>
      </c>
      <c r="B7" t="s">
        <v>9</v>
      </c>
      <c r="C7" t="s">
        <v>94</v>
      </c>
      <c r="D7" t="s">
        <v>95</v>
      </c>
      <c r="E7" t="s">
        <v>96</v>
      </c>
    </row>
    <row r="8" spans="1:5" x14ac:dyDescent="0.25">
      <c r="A8" t="s">
        <v>87</v>
      </c>
      <c r="B8" t="s">
        <v>97</v>
      </c>
      <c r="C8" t="s">
        <v>98</v>
      </c>
      <c r="D8" t="s">
        <v>99</v>
      </c>
      <c r="E8" t="s">
        <v>100</v>
      </c>
    </row>
    <row r="9" spans="1:5" x14ac:dyDescent="0.25">
      <c r="A9" t="s">
        <v>87</v>
      </c>
      <c r="B9" t="s">
        <v>101</v>
      </c>
      <c r="C9" t="s">
        <v>102</v>
      </c>
      <c r="D9" t="s">
        <v>77</v>
      </c>
      <c r="E9" t="s">
        <v>103</v>
      </c>
    </row>
    <row r="10" spans="1:5" x14ac:dyDescent="0.25">
      <c r="A10" t="s">
        <v>87</v>
      </c>
      <c r="B10" t="s">
        <v>104</v>
      </c>
      <c r="C10" t="s">
        <v>105</v>
      </c>
      <c r="D10" t="s">
        <v>81</v>
      </c>
      <c r="E10" t="s">
        <v>106</v>
      </c>
    </row>
    <row r="11" spans="1:5" x14ac:dyDescent="0.25">
      <c r="A11" t="s">
        <v>87</v>
      </c>
      <c r="B11" t="s">
        <v>107</v>
      </c>
      <c r="C11" t="s">
        <v>108</v>
      </c>
      <c r="D11" t="s">
        <v>85</v>
      </c>
      <c r="E11" t="s">
        <v>109</v>
      </c>
    </row>
    <row r="12" spans="1:5" x14ac:dyDescent="0.25">
      <c r="A12" t="s">
        <v>87</v>
      </c>
      <c r="B12" t="s">
        <v>110</v>
      </c>
      <c r="C12" t="s">
        <v>111</v>
      </c>
      <c r="D12" t="s">
        <v>92</v>
      </c>
      <c r="E12" t="s">
        <v>112</v>
      </c>
    </row>
    <row r="13" spans="1:5" x14ac:dyDescent="0.25">
      <c r="A13" t="s">
        <v>113</v>
      </c>
      <c r="B13" t="s">
        <v>25</v>
      </c>
      <c r="C13" t="s">
        <v>114</v>
      </c>
      <c r="D13" t="s">
        <v>115</v>
      </c>
      <c r="E13" t="s">
        <v>116</v>
      </c>
    </row>
    <row r="14" spans="1:5" x14ac:dyDescent="0.25">
      <c r="A14" t="s">
        <v>113</v>
      </c>
      <c r="B14" t="s">
        <v>17</v>
      </c>
      <c r="C14" t="s">
        <v>117</v>
      </c>
      <c r="D14" t="s">
        <v>118</v>
      </c>
      <c r="E14" t="s">
        <v>119</v>
      </c>
    </row>
    <row r="15" spans="1:5" x14ac:dyDescent="0.25">
      <c r="A15" t="s">
        <v>113</v>
      </c>
      <c r="B15" t="s">
        <v>54</v>
      </c>
      <c r="C15" t="s">
        <v>120</v>
      </c>
      <c r="D15" t="s">
        <v>121</v>
      </c>
      <c r="E15" t="s">
        <v>122</v>
      </c>
    </row>
    <row r="16" spans="1:5" x14ac:dyDescent="0.25">
      <c r="A16" t="s">
        <v>113</v>
      </c>
      <c r="B16" t="s">
        <v>123</v>
      </c>
      <c r="C16" t="s">
        <v>124</v>
      </c>
      <c r="D16" t="s">
        <v>95</v>
      </c>
      <c r="E16" t="s">
        <v>125</v>
      </c>
    </row>
    <row r="17" spans="1:5" x14ac:dyDescent="0.25">
      <c r="A17" t="s">
        <v>113</v>
      </c>
      <c r="B17" t="s">
        <v>126</v>
      </c>
      <c r="C17" t="s">
        <v>127</v>
      </c>
      <c r="D17" t="s">
        <v>128</v>
      </c>
      <c r="E17" t="s">
        <v>129</v>
      </c>
    </row>
    <row r="18" spans="1:5" x14ac:dyDescent="0.25">
      <c r="A18" t="s">
        <v>130</v>
      </c>
      <c r="B18" t="s">
        <v>32</v>
      </c>
      <c r="C18" t="s">
        <v>131</v>
      </c>
      <c r="D18" t="s">
        <v>132</v>
      </c>
      <c r="E18" t="s">
        <v>133</v>
      </c>
    </row>
    <row r="19" spans="1:5" x14ac:dyDescent="0.25">
      <c r="A19" t="s">
        <v>130</v>
      </c>
      <c r="B19" t="s">
        <v>33</v>
      </c>
      <c r="C19" t="s">
        <v>134</v>
      </c>
      <c r="D19" t="s">
        <v>135</v>
      </c>
      <c r="E19" t="s">
        <v>136</v>
      </c>
    </row>
    <row r="20" spans="1:5" x14ac:dyDescent="0.25">
      <c r="A20" t="s">
        <v>130</v>
      </c>
      <c r="B20" t="s">
        <v>34</v>
      </c>
      <c r="C20" t="s">
        <v>137</v>
      </c>
      <c r="D20" t="s">
        <v>138</v>
      </c>
      <c r="E20" t="s">
        <v>139</v>
      </c>
    </row>
    <row r="21" spans="1:5" x14ac:dyDescent="0.25">
      <c r="A21" t="s">
        <v>130</v>
      </c>
      <c r="B21" t="s">
        <v>35</v>
      </c>
      <c r="C21" t="s">
        <v>140</v>
      </c>
      <c r="D21" t="s">
        <v>141</v>
      </c>
      <c r="E21" t="s">
        <v>142</v>
      </c>
    </row>
    <row r="22" spans="1:5" x14ac:dyDescent="0.25">
      <c r="A22" t="s">
        <v>143</v>
      </c>
      <c r="B22" t="s">
        <v>16</v>
      </c>
      <c r="C22" t="s">
        <v>144</v>
      </c>
      <c r="D22" t="s">
        <v>145</v>
      </c>
      <c r="E22" t="s">
        <v>146</v>
      </c>
    </row>
    <row r="23" spans="1:5" x14ac:dyDescent="0.25">
      <c r="A23" t="s">
        <v>143</v>
      </c>
      <c r="B23" t="s">
        <v>147</v>
      </c>
      <c r="C23" t="s">
        <v>148</v>
      </c>
      <c r="D23" t="s">
        <v>149</v>
      </c>
      <c r="E23" t="s">
        <v>150</v>
      </c>
    </row>
    <row r="24" spans="1:5" x14ac:dyDescent="0.25">
      <c r="A24" t="s">
        <v>143</v>
      </c>
      <c r="B24" t="s">
        <v>151</v>
      </c>
      <c r="C24" t="s">
        <v>152</v>
      </c>
      <c r="D24" t="s">
        <v>153</v>
      </c>
      <c r="E24" t="s">
        <v>154</v>
      </c>
    </row>
    <row r="25" spans="1:5" x14ac:dyDescent="0.25">
      <c r="A25" t="s">
        <v>143</v>
      </c>
      <c r="B25" t="s">
        <v>24</v>
      </c>
      <c r="C25" t="s">
        <v>155</v>
      </c>
      <c r="D25" t="s">
        <v>156</v>
      </c>
      <c r="E25" t="s">
        <v>157</v>
      </c>
    </row>
    <row r="26" spans="1:5" x14ac:dyDescent="0.25">
      <c r="A26" t="s">
        <v>69</v>
      </c>
      <c r="B26" t="s">
        <v>158</v>
      </c>
      <c r="C26" t="s">
        <v>159</v>
      </c>
      <c r="D26" t="s">
        <v>160</v>
      </c>
      <c r="E26" t="s">
        <v>161</v>
      </c>
    </row>
    <row r="27" spans="1:5" x14ac:dyDescent="0.25">
      <c r="A27" t="s">
        <v>69</v>
      </c>
      <c r="B27" t="s">
        <v>162</v>
      </c>
      <c r="C27" t="s">
        <v>163</v>
      </c>
      <c r="D27" t="s">
        <v>77</v>
      </c>
      <c r="E27" t="s">
        <v>93</v>
      </c>
    </row>
    <row r="28" spans="1:5" x14ac:dyDescent="0.25">
      <c r="A28" t="s">
        <v>69</v>
      </c>
      <c r="B28" t="s">
        <v>164</v>
      </c>
      <c r="C28" t="s">
        <v>165</v>
      </c>
      <c r="D28" t="s">
        <v>166</v>
      </c>
      <c r="E28" t="s">
        <v>167</v>
      </c>
    </row>
    <row r="29" spans="1:5" x14ac:dyDescent="0.25">
      <c r="A29" t="s">
        <v>168</v>
      </c>
      <c r="B29" t="s">
        <v>169</v>
      </c>
      <c r="C29" t="s">
        <v>170</v>
      </c>
      <c r="D29" t="s">
        <v>171</v>
      </c>
      <c r="E29" t="s">
        <v>172</v>
      </c>
    </row>
    <row r="30" spans="1:5" x14ac:dyDescent="0.25">
      <c r="A30" t="s">
        <v>168</v>
      </c>
      <c r="B30" t="s">
        <v>173</v>
      </c>
      <c r="C30" t="s">
        <v>174</v>
      </c>
      <c r="D30" t="s">
        <v>175</v>
      </c>
      <c r="E30" t="s">
        <v>176</v>
      </c>
    </row>
    <row r="31" spans="1:5" x14ac:dyDescent="0.25">
      <c r="A31" t="s">
        <v>168</v>
      </c>
      <c r="B31" t="s">
        <v>177</v>
      </c>
      <c r="C31" t="s">
        <v>178</v>
      </c>
      <c r="D31" t="s">
        <v>179</v>
      </c>
      <c r="E31" t="s">
        <v>180</v>
      </c>
    </row>
    <row r="32" spans="1:5" x14ac:dyDescent="0.25">
      <c r="A32" t="s">
        <v>168</v>
      </c>
      <c r="B32" t="s">
        <v>181</v>
      </c>
      <c r="C32" t="s">
        <v>182</v>
      </c>
      <c r="D32" t="s">
        <v>156</v>
      </c>
      <c r="E32" t="s">
        <v>183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Plan_revue</vt:lpstr>
      <vt:lpstr>Compte_rendu</vt:lpstr>
      <vt:lpstr>Grille_verification</vt:lpstr>
      <vt:lpstr>Glossaire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Julien Mer</cp:lastModifiedBy>
  <dcterms:created xsi:type="dcterms:W3CDTF">2015-06-05T18:19:34Z</dcterms:created>
  <dcterms:modified xsi:type="dcterms:W3CDTF">2025-09-21T21:48:11Z</dcterms:modified>
</cp:coreProperties>
</file>